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EDULI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'[2]osnovni'!#REF!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'[2]osnovni'!#REF!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'[2]osnovni'!#REF!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'[2]osnovni'!#REF!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'[2]osnovni'!#REF!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'[2]osnovni'!#REF!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'[2]osnovni'!#REF!</definedName>
    <definedName name="BEx95MVU371XX54TU9TIM5HKXBHO" hidden="1">#REF!</definedName>
    <definedName name="BEx95TH6MXJHQK4XYT8EPHEDET8K" hidden="1">#REF!</definedName>
    <definedName name="BEx96B0AIMZYE8I1MJBG3PYPBHVW" hidden="1">'[2]osnovni'!#REF!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'[2]osnovni'!#REF!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'[2]osnovni'!#REF!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'[2]osnovni'!#REF!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'[2]osnovni'!#REF!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'[2]osnovni'!#REF!</definedName>
    <definedName name="BExD23L4BET1TQMOGWJGICNN26FM" hidden="1">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'[2]osnovni'!#REF!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'[2]osnovni'!#REF!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'[2]osnovni'!#REF!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'[2]osnovni'!#REF!</definedName>
    <definedName name="BExF6U5HF41RRSZ4H5G6IZ0RTYUZ" hidden="1">#REF!</definedName>
    <definedName name="BExF88Y92FZO7EDFEDHKO7JXVSP2" hidden="1">'[2]osnovni'!#REF!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'[2]osnovni'!#REF!</definedName>
    <definedName name="BExGUO13J24GKJXORA3435HOGSIA" hidden="1">#REF!</definedName>
    <definedName name="BExGY3NLHHUKHMWAHZYJ21F8T7QL" hidden="1">#REF!</definedName>
    <definedName name="BExH0TI6SOK51BUN8L1X1NNWZR4J" hidden="1">'[2]osnovni'!#REF!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'[2]osnovni'!#REF!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'[2]osnovni'!#REF!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'[2]osnovni'!#REF!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'[2]osnovni'!#REF!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'[2]osnovni'!#REF!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'[2]osnovni'!#REF!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'[2]osnovni'!#REF!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'[2]osnovni'!#REF!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'[2]osnovni'!#REF!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'[2]osnovni'!#REF!</definedName>
    <definedName name="BExUC6NND4ANL7105W4UFMK58BC2" hidden="1">#REF!</definedName>
    <definedName name="BExUCDP3RI4WSR37TZ6SGG2AVIAS" hidden="1">#REF!</definedName>
    <definedName name="BExUE0AF8ECN8IFRVNFY23ZSK286" hidden="1">'[2]osnovni'!#REF!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'[2]osnovni'!#REF!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'[2]osnovni'!#REF!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'[2]osnovni'!#REF!</definedName>
    <definedName name="BExZQOCA678SOO8UZEELZZINCQLK" hidden="1">#REF!</definedName>
    <definedName name="BExZRCM9ELUYLA5JGLZ080GY1XAD" hidden="1">#REF!</definedName>
    <definedName name="BExZS5U5PM2QWPL31GL0GE4IPMLO" hidden="1">'[2]osnovni'!#REF!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'[3]NEFTRANS'!#REF!</definedName>
    <definedName name="d">'[1]NOVMIR3'!$E$3:$E$43</definedName>
    <definedName name="f">'[3]NEFTRANS'!#REF!</definedName>
    <definedName name="I">'[4]NEFTRANS'!#REF!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K">'[4]NEFTRANS'!#REF!</definedName>
    <definedName name="kk" hidden="1">{#N/A,#N/A,FALSE,"CIJENE"}</definedName>
    <definedName name="M">'[4]NEFTRANS'!#REF!</definedName>
    <definedName name="N">'[4]NEFTRANS'!#REF!</definedName>
    <definedName name="novo">'[3]NEFTRANS'!#REF!</definedName>
    <definedName name="P">'[4]NEFTRANS'!#REF!</definedName>
    <definedName name="PRINT_AREA_MI">#REF!</definedName>
    <definedName name="_xlnm.Print_Titles" localSheetId="0">'MEDULIN'!$5:$5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'[4]NEFTRANS'!#REF!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<sst xmlns="http://schemas.openxmlformats.org/spreadsheetml/2006/main" count="1465" uniqueCount="514">
  <si>
    <t>Sufinanciranje rada ambulante Pomer</t>
  </si>
  <si>
    <t>Sufinanciranje IDZ - troškovi zdravstvene stanice Medulin</t>
  </si>
  <si>
    <t>Sufinanciranje IDZ - hitna medicinska pomoć</t>
  </si>
  <si>
    <t>Sufinanciranje Dnevnog centra za rehabilitaciju Veruda</t>
  </si>
  <si>
    <t>Sufinanciranje Hrvatskog crvenog križa</t>
  </si>
  <si>
    <t>PROGRAM JAVNIH POTREBA UDRUGA GRAĐANA</t>
  </si>
  <si>
    <t>01</t>
  </si>
  <si>
    <t>UREĐENJE PLAŽA</t>
  </si>
  <si>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</si>
  <si>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</si>
  <si>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</si>
  <si>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</si>
  <si>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</si>
  <si>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</si>
  <si>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</si>
  <si>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</si>
  <si>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3.</t>
  </si>
  <si>
    <t>SVEUKUPNO</t>
  </si>
  <si>
    <t>90%</t>
  </si>
  <si>
    <t>4</t>
  </si>
  <si>
    <t>Pokazatelj rezultata</t>
  </si>
  <si>
    <t>Odgovornost za provedbu mjere (organizacijska klasifikacija)</t>
  </si>
  <si>
    <t>Naziv programa/aktivnosti</t>
  </si>
  <si>
    <t>Program/
aktivnost</t>
  </si>
  <si>
    <t>POTICANJE RAZVOJA GOSPODARSTVA</t>
  </si>
  <si>
    <t>Sufinanciranje rada Fonda za razvoj poljoprivrede i agroturizma Istre</t>
  </si>
  <si>
    <t>Sufinanciranje LAG-a Južna Istra</t>
  </si>
  <si>
    <t>Potpora malim i srednjim poduzetnicima</t>
  </si>
  <si>
    <t>IZGRADNJA OBORINSKE KANALIZACIJE</t>
  </si>
  <si>
    <t>IZGRADNJA FEKALNE KANALIZACIJE</t>
  </si>
  <si>
    <t>Izgradnja prometnica u naselju Volme-Šćuza</t>
  </si>
  <si>
    <t>Izgradnja ulice Sad u Medulinu</t>
  </si>
  <si>
    <t>Izgradnja prometnice Ribarska-Brajdine u Medulinu</t>
  </si>
  <si>
    <t>Izgradnja vertikale Burle u Medulinu</t>
  </si>
  <si>
    <t>Izgradnja male zaobilaznice u Medulinu</t>
  </si>
  <si>
    <t>Pristupna prometnica Osipovica-Bijeca</t>
  </si>
  <si>
    <t>Prometnica Livadice-Brajdine</t>
  </si>
  <si>
    <t>Prometnica Reg u Medulinu</t>
  </si>
  <si>
    <t>GOSPODARENJE OTPADOM</t>
  </si>
  <si>
    <t>Izgradnja javne rasvjete u  Medulinu</t>
  </si>
  <si>
    <t>Oborinska odvodnja Vinkuran</t>
  </si>
  <si>
    <t>80%</t>
  </si>
  <si>
    <t>100%</t>
  </si>
  <si>
    <t>0</t>
  </si>
  <si>
    <t>2</t>
  </si>
  <si>
    <t>3</t>
  </si>
  <si>
    <t>70%</t>
  </si>
  <si>
    <t>Članak 5.</t>
  </si>
  <si>
    <t>Istočna zaobilaznica naselja Medulin</t>
  </si>
  <si>
    <t>Prometnica Ližnjanska - groblje u Medulinu</t>
  </si>
  <si>
    <t>Južna zaobilaznica naselja Premantura</t>
  </si>
  <si>
    <t>Izmještanje prometnice na Runjačici u Premanturi</t>
  </si>
  <si>
    <t>Prometnica Vintijan</t>
  </si>
  <si>
    <t>Prometnica Centar-Brajdine u Medulinu</t>
  </si>
  <si>
    <t>Prometnica Matanca-Livadice u Medulinu</t>
  </si>
  <si>
    <t>Izgradnja mreže fekalne kanalizacije</t>
  </si>
  <si>
    <t>RAZVOJ POSLOVNIH ZONA</t>
  </si>
  <si>
    <t>Poslovna zona Banjole</t>
  </si>
  <si>
    <t>Prometnica Munte u Premanturi</t>
  </si>
  <si>
    <t>Izgradnja prometnice Dračice Banjole</t>
  </si>
  <si>
    <t>Rješavanje imovinsko-pravnih odnosa za prometnice</t>
  </si>
  <si>
    <t>Izgradnja okretišta za školski autobus</t>
  </si>
  <si>
    <t>Rekonstrukcija prometnice Kašteja u Medulinu</t>
  </si>
  <si>
    <t>Izgradnja javne rasvjete  u Banjolama</t>
  </si>
  <si>
    <t>IZGRADNJA GROBLJA</t>
  </si>
  <si>
    <t>Sufinanciranje udruga građana</t>
  </si>
  <si>
    <t>Obilježavanje značajnih datuma</t>
  </si>
  <si>
    <t>CILJ 1. UNAPREĐENJE INFRASTRUKTURNOG SUSTAVA OPĆINE I POVEĆANJE KVALITETE ŽIVOTA</t>
  </si>
  <si>
    <t>CILJ 2. RAZVOJ ODRŽIVOG I KONKURENTNOG GOSPODARSTVA</t>
  </si>
  <si>
    <t>CILJ 3: VALORIZACIJA I UPRAVLJANJE BAŠTINOM</t>
  </si>
  <si>
    <t>Mjera 1.1.: Izgradnja komunalne i prometne infrastrukture</t>
  </si>
  <si>
    <t>Mjera 1.2.: Izgradnja društvene infrastrukture i razvoj projekata društvene namjene</t>
  </si>
  <si>
    <t>Mjera 2.1.: Razvoj održivog turizma</t>
  </si>
  <si>
    <t>Mjera 2.2.: Razvoj i unapređenje poduzetništva</t>
  </si>
  <si>
    <t>Mjera 2.3.: Razvoj održive poljoprivrede</t>
  </si>
  <si>
    <t>Mjera 3.1.: Očuvanje prirodne baštine, zaštita okoliša, OIE i energetska učinkovitost</t>
  </si>
  <si>
    <t>Mjera 3.2.: Očuvanje kulturne baštine i stavljanje u funkciju razvoja</t>
  </si>
  <si>
    <t>Projekcija
2019.</t>
  </si>
  <si>
    <t>K100000</t>
  </si>
  <si>
    <t>K100002</t>
  </si>
  <si>
    <t>1000</t>
  </si>
  <si>
    <t>A100000</t>
  </si>
  <si>
    <t>T100000</t>
  </si>
  <si>
    <t>T100001</t>
  </si>
  <si>
    <t>Izgradnja i opremanje reciklažnih dvorišta i nabava opreme za selektivno prikupljanje otpada</t>
  </si>
  <si>
    <t>Nabava opreme</t>
  </si>
  <si>
    <t xml:space="preserve"> Eko akcije</t>
  </si>
  <si>
    <t>K100008</t>
  </si>
  <si>
    <t>K100009</t>
  </si>
  <si>
    <t>K100011</t>
  </si>
  <si>
    <t>K100013</t>
  </si>
  <si>
    <t>K100015</t>
  </si>
  <si>
    <t>K100018</t>
  </si>
  <si>
    <t>K100019</t>
  </si>
  <si>
    <t>K100020</t>
  </si>
  <si>
    <t>K100025</t>
  </si>
  <si>
    <t>K100026</t>
  </si>
  <si>
    <t>K100030</t>
  </si>
  <si>
    <t>K100044</t>
  </si>
  <si>
    <t>K100077</t>
  </si>
  <si>
    <t>K100078</t>
  </si>
  <si>
    <t>K100079</t>
  </si>
  <si>
    <t>K100081</t>
  </si>
  <si>
    <t>K100083</t>
  </si>
  <si>
    <t>K100088</t>
  </si>
  <si>
    <t>K100092</t>
  </si>
  <si>
    <t>K100093</t>
  </si>
  <si>
    <t>K100096</t>
  </si>
  <si>
    <t>K100098</t>
  </si>
  <si>
    <t>K100503</t>
  </si>
  <si>
    <t xml:space="preserve"> IZGRADNJA PROMETNICA I PARKIRALIŠTA</t>
  </si>
  <si>
    <t>Izgradnja prometnice Krase u Medulinu</t>
  </si>
  <si>
    <t>Prometnica Kamik - Paltana u Banjolama</t>
  </si>
  <si>
    <t>1001</t>
  </si>
  <si>
    <t>IZGRADNJA JAVNE RASVJETE</t>
  </si>
  <si>
    <t>K100005</t>
  </si>
  <si>
    <t>K100001</t>
  </si>
  <si>
    <t>K100006</t>
  </si>
  <si>
    <t>K100014</t>
  </si>
  <si>
    <t>Proširenje groblja u Medulinu</t>
  </si>
  <si>
    <t>Proširenje groblja u Pomeru</t>
  </si>
  <si>
    <t>1005</t>
  </si>
  <si>
    <t>K100010</t>
  </si>
  <si>
    <t>K100012</t>
  </si>
  <si>
    <t>K100003</t>
  </si>
  <si>
    <t>K100004</t>
  </si>
  <si>
    <t>K100022</t>
  </si>
  <si>
    <t>K100038</t>
  </si>
  <si>
    <t>K100039</t>
  </si>
  <si>
    <t>K100047</t>
  </si>
  <si>
    <t>K100048</t>
  </si>
  <si>
    <t>T100040</t>
  </si>
  <si>
    <t>K100007</t>
  </si>
  <si>
    <t>K100016</t>
  </si>
  <si>
    <t>1008</t>
  </si>
  <si>
    <t>K100017</t>
  </si>
  <si>
    <t>K100024</t>
  </si>
  <si>
    <t>T100003</t>
  </si>
  <si>
    <t>T100002</t>
  </si>
  <si>
    <t>1014</t>
  </si>
  <si>
    <t>Uređenje plaža u Medulinu</t>
  </si>
  <si>
    <t>Uređenje plaža u Banjolama</t>
  </si>
  <si>
    <t>UREĐENJE NASELJA</t>
  </si>
  <si>
    <t>Uređenje naselja Premantura</t>
  </si>
  <si>
    <t>Uređenje naselja Pješčana uvala</t>
  </si>
  <si>
    <t>Uređenje naselja Pomer</t>
  </si>
  <si>
    <t>Uređenje naselja Vinkuran</t>
  </si>
  <si>
    <t>Uređenje naselja Medulin</t>
  </si>
  <si>
    <t>Izgradnja nogostupa Dolinka-Vinkuran</t>
  </si>
  <si>
    <t>Izgradnja nogostupa od rotora na obilaznici do raskrižja Kamik</t>
  </si>
  <si>
    <t>Šetnica Glavica-Kaštanjež u Banjolama</t>
  </si>
  <si>
    <t>Uređenje trga oko turnja u Premanturi</t>
  </si>
  <si>
    <t>Uređenje lukobrana u Pješčanoj uvali</t>
  </si>
  <si>
    <t>Biciklistička staza Medulin-Pula</t>
  </si>
  <si>
    <t>Uređenje bike staze Premantura - Kamik</t>
  </si>
  <si>
    <t>GRADNJA I UREĐENJE SPORTSKIH OBJEKATA</t>
  </si>
  <si>
    <t>Sportsko igralište u Premanturi</t>
  </si>
  <si>
    <t>Izgradnja sportskog centra Banjole</t>
  </si>
  <si>
    <t>Sportska zona Kanalić Banjole</t>
  </si>
  <si>
    <t>Sportski centar Vinkuran</t>
  </si>
  <si>
    <t>Nabava opreme i održavanje sportskih igrališta</t>
  </si>
  <si>
    <t>GRADNJA I UREĐENJE POSLOVNIH OBJEKATA</t>
  </si>
  <si>
    <t>Izgradnja i opremanje zgrade MO u Pješčanoj uvali</t>
  </si>
  <si>
    <t>Društveni dom u Banjolama</t>
  </si>
  <si>
    <t>Vrtić Pomer</t>
  </si>
  <si>
    <t>Rekonsturkcija vrtića u Premanturi</t>
  </si>
  <si>
    <t>Rekonstrukcija vrtića u Vinkuranu</t>
  </si>
  <si>
    <t>Proširenje OŠ dr. Mate Demarina</t>
  </si>
  <si>
    <t>Dom umirovljenika</t>
  </si>
  <si>
    <t>UREĐENJE DJEČJIH IGRALIŠTA</t>
  </si>
  <si>
    <t>UREĐENJE PROMETA</t>
  </si>
  <si>
    <t>Prometna signalizacija Banjole</t>
  </si>
  <si>
    <t>T100008</t>
  </si>
  <si>
    <t>3000</t>
  </si>
  <si>
    <t>T100004</t>
  </si>
  <si>
    <t>T100006</t>
  </si>
  <si>
    <t>A100001</t>
  </si>
  <si>
    <t>A100002</t>
  </si>
  <si>
    <t>T100017</t>
  </si>
  <si>
    <t>T100012</t>
  </si>
  <si>
    <t>A100003</t>
  </si>
  <si>
    <t>A100005</t>
  </si>
  <si>
    <t>A100004</t>
  </si>
  <si>
    <t>A100006</t>
  </si>
  <si>
    <t>A100007</t>
  </si>
  <si>
    <t>A100008</t>
  </si>
  <si>
    <t>A100009</t>
  </si>
  <si>
    <t>A100010</t>
  </si>
  <si>
    <t>A100011</t>
  </si>
  <si>
    <t>Sufinanciranje cijene koštanja boravka djece u privatnim vrtićima</t>
  </si>
  <si>
    <t>Prosinačke svečanosti</t>
  </si>
  <si>
    <t>Manifestacije u dječjem vrtiću</t>
  </si>
  <si>
    <t>Odgojno i administrativno-tehničko osoblje</t>
  </si>
  <si>
    <t>Izrada kalendara vrtića</t>
  </si>
  <si>
    <t>Izrada slagalice Malin na vitar</t>
  </si>
  <si>
    <t>Sufinanciranje produženog boravka u osnovnim školama u gradu Puli</t>
  </si>
  <si>
    <t>Nabavka udžbenika</t>
  </si>
  <si>
    <t>Održavanje školskih zgrada</t>
  </si>
  <si>
    <t>Kazališne predstave</t>
  </si>
  <si>
    <t>Izložbe</t>
  </si>
  <si>
    <t>Financiranje izdavačke djelatanosti</t>
  </si>
  <si>
    <t>Financiranje redovnog rada čitaonice</t>
  </si>
  <si>
    <t>Sufinanciranje rada društava i udruga u kulturi</t>
  </si>
  <si>
    <t>Ostali programi u kulturi</t>
  </si>
  <si>
    <t>Sufinanciranje Sportske zajednice Općine Medulin</t>
  </si>
  <si>
    <t>Sufinanciranje povrata kredita za Opću bolnicu Pula</t>
  </si>
  <si>
    <t>Sufinanciranje nabavke opreme za Opću bolnicu Pula</t>
  </si>
  <si>
    <t>SUFINANCIRANJE JAVNIH POTREBA U SOCIJALNOJ SKRBI</t>
  </si>
  <si>
    <t>Sufinanciranje smještaja djece u predškolskim ustanovama</t>
  </si>
  <si>
    <t>Sufinanciranje toplog obroka u onovnim školama</t>
  </si>
  <si>
    <t>Naknade za novorođenčad</t>
  </si>
  <si>
    <t>Sufinanciranje prijevoza učenika</t>
  </si>
  <si>
    <t>Jednokratne pomoći stanovništvu</t>
  </si>
  <si>
    <t>Sufinanciranje pogrebnih troškova</t>
  </si>
  <si>
    <t>Materijalna zaštita boraca</t>
  </si>
  <si>
    <t>Sufinanciranje nabavke lijekova</t>
  </si>
  <si>
    <t>Pomoć za nabavu ogrijeva</t>
  </si>
  <si>
    <t>Mjesečna naknada umirovljenicima</t>
  </si>
  <si>
    <t>Sufinanciranje prijevoza umirovljenika</t>
  </si>
  <si>
    <t>Naknada za zdravstvenu njegu i pomoć u kući</t>
  </si>
  <si>
    <t>REDOVNA DJELATNOSTI DJEČJEG VRTIĆA</t>
  </si>
  <si>
    <t>Organizacija manifestacije Gospodarski forum</t>
  </si>
  <si>
    <t>Sufinanciranje LAGUR-a Istarska batana</t>
  </si>
  <si>
    <t>FINANCIRANJE PROJEKTATA IZ MINISTARSTAVA I FONDOVA</t>
  </si>
  <si>
    <t>Eko arheološki park Vižula</t>
  </si>
  <si>
    <t>Uređenje Lože u Medulinu</t>
  </si>
  <si>
    <t>Sportska zona Medulin istok - Medulin Active Park</t>
  </si>
  <si>
    <t>Sustav javnih bicikala</t>
  </si>
  <si>
    <t>OBILJEŽAVANJE DANA OPĆINE, PROSLAVE I MANIFESTACIJE</t>
  </si>
  <si>
    <t>A100012</t>
  </si>
  <si>
    <t>T100014</t>
  </si>
  <si>
    <t>T000016</t>
  </si>
  <si>
    <t>T100019</t>
  </si>
  <si>
    <t>T100023</t>
  </si>
  <si>
    <t>T100024</t>
  </si>
  <si>
    <t>Proslava dana Općine Medulin</t>
  </si>
  <si>
    <t>Craft Beer festival</t>
  </si>
  <si>
    <t>Look@me</t>
  </si>
  <si>
    <t>Medulinsko ljeto</t>
  </si>
  <si>
    <t>Maškare</t>
  </si>
  <si>
    <t>Obiteljski dan</t>
  </si>
  <si>
    <t>Dan otvorenih vrata Štit</t>
  </si>
  <si>
    <t>Manifestacije Malin na vitar</t>
  </si>
  <si>
    <t>Hook and Cook Sea festival</t>
  </si>
  <si>
    <t>Ciljana vrijednost
2019.</t>
  </si>
  <si>
    <t>Postotak izgrađenosti prometnica u predmetnom dijelu naselja</t>
  </si>
  <si>
    <t>Postotak izgrađenosti  mreže kanalizacije po naseljima</t>
  </si>
  <si>
    <t>Postotak izgradnje reciklažnog dvorišta te provođenje selektivnog prikupljanja otpada po naseljima</t>
  </si>
  <si>
    <t>Postotak nabave nove opreme i otplata postojećih zajmov za nabavu opeme za selsktivno prikupljanje otpada</t>
  </si>
  <si>
    <t xml:space="preserve">Broj provedenih eko akcija </t>
  </si>
  <si>
    <t>69%</t>
  </si>
  <si>
    <t>5%</t>
  </si>
  <si>
    <t>77%</t>
  </si>
  <si>
    <t>52%</t>
  </si>
  <si>
    <t>62%</t>
  </si>
  <si>
    <t>20%</t>
  </si>
  <si>
    <t>6%</t>
  </si>
  <si>
    <t>42%</t>
  </si>
  <si>
    <t>8%</t>
  </si>
  <si>
    <t>Postotak izgrađenosti javne rasvjete u predmetnom naselju</t>
  </si>
  <si>
    <t>Postotak izgrađenosti groblja u predmetnom naselju</t>
  </si>
  <si>
    <t>Postotak izgrađenosti oborinske odvodnje u predmetnom naselju</t>
  </si>
  <si>
    <t>Posotoak uređenosti plaža u predmetnom naselju</t>
  </si>
  <si>
    <t>Postotak uređenosti naselja</t>
  </si>
  <si>
    <t>Postotak izgradnje predmetnog projekta</t>
  </si>
  <si>
    <t>15%</t>
  </si>
  <si>
    <t>38%</t>
  </si>
  <si>
    <t>32%</t>
  </si>
  <si>
    <t>46%</t>
  </si>
  <si>
    <t>65%</t>
  </si>
  <si>
    <t>61%</t>
  </si>
  <si>
    <t>Postotak izrade prometnog rješenja</t>
  </si>
  <si>
    <t>Postotak izgradnje sportskog terena</t>
  </si>
  <si>
    <t>67%</t>
  </si>
  <si>
    <t>Postotak izgrađenosti objekta</t>
  </si>
  <si>
    <t>Postotak uređenosti dj. Igrališta</t>
  </si>
  <si>
    <t>Osigurati sredstava za sufinanciranje boravka sve djece u privatnim vrtićima</t>
  </si>
  <si>
    <t>Osiguranje sredstava za rad DV Medulin</t>
  </si>
  <si>
    <t xml:space="preserve">Osiguranje sredstava za predstave, poklon pakete i dr. </t>
  </si>
  <si>
    <t>200</t>
  </si>
  <si>
    <t>Osigurati sredstva za sufinanciranje boravka sve djece s područja Općine Medulin u produženom boravku u školama u Gradu Puli</t>
  </si>
  <si>
    <t>Osigurati sredstva za stipendiranje sve djece u skladu s odlukom</t>
  </si>
  <si>
    <t xml:space="preserve">Osigurati sredstva za sufinanciranje nabavke udžbenika za osnovnu i srednju školu </t>
  </si>
  <si>
    <t>Organizirati i provesti manifestacije - broj manifestacija</t>
  </si>
  <si>
    <t>Održavanje manifestacija kojima se označvaju značajni datumi u obrazovanju</t>
  </si>
  <si>
    <t>Zadovoljavanje potrebe za kulturnim manifestacijama u zimskom razdoblju - broj gledatelja</t>
  </si>
  <si>
    <t>Pružanje dodatnog kulturnog sadržaja mještanima i gosima - broj posjetitelja</t>
  </si>
  <si>
    <t>Izdavanje knjiga radi očuvanja autohtonog govora naših mještana te očuvanja povijesnih činjenica - broj izdanja</t>
  </si>
  <si>
    <t>Broj manifestacija/broj posjetitelja/ broj korisnika knjižnice</t>
  </si>
  <si>
    <t>4/ 50/ 50</t>
  </si>
  <si>
    <t>4/ 60/ 55</t>
  </si>
  <si>
    <t>4/ 70/ 60</t>
  </si>
  <si>
    <t>Broj udruga u kulturi koje su korisnici programa</t>
  </si>
  <si>
    <t>Broj udruga građana koje su korisnici programa</t>
  </si>
  <si>
    <t>Osiguranje sredstava predviđenih zakonom</t>
  </si>
  <si>
    <t>Broj udruga iz područja zdravstva koje su korisnici programa</t>
  </si>
  <si>
    <t>Provesti druge programe u kulturi - broj programa</t>
  </si>
  <si>
    <t>Osigurati zakonom utvrđenu obvezu pomaganja u obavljanju sportskih aktivnosti i djelovanje Sportske zajednice</t>
  </si>
  <si>
    <t>Osigurati odvijanje natjecanja i sportskih manifestacija s ciljem uključivanja što većeg broja sudionika</t>
  </si>
  <si>
    <t>Osiguranje sredstava za rashode u sportu koji nisu mogli biti planirani</t>
  </si>
  <si>
    <t>Sufinanciranje rada područnih ambulanti s ciljem osiguranja dostupnosti zdravstvene zaštite u svim naseljima općine Medulin - broj ambulanti</t>
  </si>
  <si>
    <t>Osiguranje sredstava za osiguranje dodatnih timova HMP u ljetnim mjesecima - broj timova</t>
  </si>
  <si>
    <t>Osiguranje sredstava za obilježavanje značajnih datuma u području zdravstva i socijalne skrbi - broj manifestacija</t>
  </si>
  <si>
    <t>Osiguranje sredstava za sufinanciranje povrata kredita za OB Pula</t>
  </si>
  <si>
    <t xml:space="preserve"> Osiguranje sredstava za nabavku uređaja za OB Pula</t>
  </si>
  <si>
    <t>Osiguranje sredstava za provođenje socijalnog programa</t>
  </si>
  <si>
    <t>Osiguranje sredstava sukladno vlasničkom udjelu</t>
  </si>
  <si>
    <t>100</t>
  </si>
  <si>
    <t>Uređenje odmorišta Lokva u Medulinu s ciljem kreiranja novog turističkog sadržaja</t>
  </si>
  <si>
    <t>Osiguraanje preduvjeta za izgradnju sportske zone medulin istok s ciljem razvoja sportskog turizma</t>
  </si>
  <si>
    <t xml:space="preserve">Organizacija i održavanje manifestacije </t>
  </si>
  <si>
    <t>Osiguravanje sredstava za provođenje natječaja za dodjelu potpora za razvoj gospodarstva - broj potpora</t>
  </si>
  <si>
    <t>Organizacija Gospodrskog foruma</t>
  </si>
  <si>
    <t>Postotak izgrađenosti poslovne zone</t>
  </si>
  <si>
    <t>Osiguravanje sredstava za rad Fonda</t>
  </si>
  <si>
    <t>Osiguranje sredstava za rad LAG-a</t>
  </si>
  <si>
    <t>Osiguranje sredstava za rad LAGUR-a</t>
  </si>
  <si>
    <t>Postotak dovršenosti predmetnog projekta</t>
  </si>
  <si>
    <t>PLAN RAZVOJNIH PROGRAMA OPĆINE MEDULIN ZA RAZDOBLJE 2018-2020. GODINE</t>
  </si>
  <si>
    <t>Plan
2018.</t>
  </si>
  <si>
    <t>Projekcija
2020.</t>
  </si>
  <si>
    <t>Polazna vrijednost 
2018.</t>
  </si>
  <si>
    <t>Ciljana vrijednost
2020.</t>
  </si>
  <si>
    <t xml:space="preserve">   A100000</t>
  </si>
  <si>
    <t>Naknada za odlaganje i zbrinjavanje otpada</t>
  </si>
  <si>
    <t>Ispunjavanje zakonske odredbe</t>
  </si>
  <si>
    <t>302</t>
  </si>
  <si>
    <t>301</t>
  </si>
  <si>
    <t>250.000,00</t>
  </si>
  <si>
    <t>0,00</t>
  </si>
  <si>
    <t>350.000,00</t>
  </si>
  <si>
    <t>1.000.000,00</t>
  </si>
  <si>
    <t>145.000,00</t>
  </si>
  <si>
    <t>800.000,00</t>
  </si>
  <si>
    <t>1.500.000,00</t>
  </si>
  <si>
    <t>1.790.000,00</t>
  </si>
  <si>
    <t>500.000,00</t>
  </si>
  <si>
    <t>700.000,00</t>
  </si>
  <si>
    <t>900.000,00</t>
  </si>
  <si>
    <t>84.500,00</t>
  </si>
  <si>
    <t>40.000,00</t>
  </si>
  <si>
    <t>77.500,00</t>
  </si>
  <si>
    <t>300.000,00</t>
  </si>
  <si>
    <t>160.000,00</t>
  </si>
  <si>
    <t>2.000.000,00</t>
  </si>
  <si>
    <t>51.250,00</t>
  </si>
  <si>
    <t>150.000,00</t>
  </si>
  <si>
    <t>200.000,00</t>
  </si>
  <si>
    <t>100.000,00</t>
  </si>
  <si>
    <t>50.000,00</t>
  </si>
  <si>
    <t>205.000,00</t>
  </si>
  <si>
    <t>60.000,00</t>
  </si>
  <si>
    <t>252.000,00</t>
  </si>
  <si>
    <t>248.000,00</t>
  </si>
  <si>
    <t>400.000,00</t>
  </si>
  <si>
    <t>35.000,00</t>
  </si>
  <si>
    <t>47.000,00</t>
  </si>
  <si>
    <t>263.750,00</t>
  </si>
  <si>
    <t>587.500,00</t>
  </si>
  <si>
    <t>2.500.000,00</t>
  </si>
  <si>
    <t>K100029</t>
  </si>
  <si>
    <t>K100052</t>
  </si>
  <si>
    <t>K100053</t>
  </si>
  <si>
    <t>K100069</t>
  </si>
  <si>
    <t>K110000</t>
  </si>
  <si>
    <t>Izgradnja ceste Biškupija u Medulinu</t>
  </si>
  <si>
    <t>Izgradnja prometnice na ulazu u Pješčanu uvalu</t>
  </si>
  <si>
    <t>Prometnica Križ Runke</t>
  </si>
  <si>
    <t>Pristupna prometnica Krše</t>
  </si>
  <si>
    <t>Cesta proboj Burle kod kbr. 110</t>
  </si>
  <si>
    <t xml:space="preserve">Kružno raskrižje Biškupija </t>
  </si>
  <si>
    <t>Projektna dokumentacija za prometnice</t>
  </si>
  <si>
    <t>43%</t>
  </si>
  <si>
    <t>85%</t>
  </si>
  <si>
    <t>12%</t>
  </si>
  <si>
    <t>26%</t>
  </si>
  <si>
    <t>30%</t>
  </si>
  <si>
    <t>34%</t>
  </si>
  <si>
    <t>9%</t>
  </si>
  <si>
    <t>71%</t>
  </si>
  <si>
    <t>37%</t>
  </si>
  <si>
    <t>4%</t>
  </si>
  <si>
    <t>24%</t>
  </si>
  <si>
    <t>57%</t>
  </si>
  <si>
    <t>21%</t>
  </si>
  <si>
    <t>50%</t>
  </si>
  <si>
    <t>Izgradnja javne rasvjete  u Pomeru</t>
  </si>
  <si>
    <t>Izgradnja javne rasvjete po naseljima u općini Medulin</t>
  </si>
  <si>
    <t>Izgradnja javne rasvjete u  Vinkuranu, Vintijanu i Valbonaši</t>
  </si>
  <si>
    <t>Izgradnja javne rasvjete u Pješčanoj uvali</t>
  </si>
  <si>
    <t>Izgradnja javne rasvjete u Premanturi</t>
  </si>
  <si>
    <t>89%</t>
  </si>
  <si>
    <t>3100</t>
  </si>
  <si>
    <t>2600</t>
  </si>
  <si>
    <t>3400</t>
  </si>
  <si>
    <t>3300</t>
  </si>
  <si>
    <t>Oborinska odvodnja Medulin</t>
  </si>
  <si>
    <t>Oborinska odvodnja Banjole</t>
  </si>
  <si>
    <t>Oborinska odvodnja Pješčana uvala</t>
  </si>
  <si>
    <t>Oborinska odvodnja u naseljima općine Medulin</t>
  </si>
  <si>
    <t>3500</t>
  </si>
  <si>
    <t>Uređenje plaža u Vinkuranu</t>
  </si>
  <si>
    <t>Uređenje plaža u Pomeru</t>
  </si>
  <si>
    <t>Uređenje plaža u Pj.uvali</t>
  </si>
  <si>
    <t>Uređenje plaža u naseljima na području općine Medulin</t>
  </si>
  <si>
    <t>621.500,00</t>
  </si>
  <si>
    <t>502.000,00</t>
  </si>
  <si>
    <t>568.000,00</t>
  </si>
  <si>
    <t>110.000,00</t>
  </si>
  <si>
    <t>522.000,00</t>
  </si>
  <si>
    <t>1.660.550,00</t>
  </si>
  <si>
    <t>282.000,00</t>
  </si>
  <si>
    <t>600.000,00</t>
  </si>
  <si>
    <t>108.400,00</t>
  </si>
  <si>
    <t>346.000,00</t>
  </si>
  <si>
    <t>450.000,00</t>
  </si>
  <si>
    <t>1.300.000,00</t>
  </si>
  <si>
    <t>1.200.000,00</t>
  </si>
  <si>
    <t>1.800.000,00</t>
  </si>
  <si>
    <t>725.000,00</t>
  </si>
  <si>
    <t>135.000,00</t>
  </si>
  <si>
    <t>75.000,00</t>
  </si>
  <si>
    <t>320.000,00</t>
  </si>
  <si>
    <t>3600</t>
  </si>
  <si>
    <t>K100023</t>
  </si>
  <si>
    <t>K100035</t>
  </si>
  <si>
    <t>K100036</t>
  </si>
  <si>
    <t>K100037</t>
  </si>
  <si>
    <t>K100041</t>
  </si>
  <si>
    <t>Nogostup na ulazu u Premanturu</t>
  </si>
  <si>
    <t>Uređenje šetnice Muća u Pomeru</t>
  </si>
  <si>
    <t xml:space="preserve">Izgradnja nogostupa od Pomera do kampa </t>
  </si>
  <si>
    <t>Šetnica Vižula - Burle</t>
  </si>
  <si>
    <t>Uređenje naselja Banjole</t>
  </si>
  <si>
    <t>Uređenje rive u Medulinu</t>
  </si>
  <si>
    <t xml:space="preserve">Uređenje rive Medulinu - Štramninjoni </t>
  </si>
  <si>
    <t>Uređenje place u Medulinu</t>
  </si>
  <si>
    <t>Uređenje nogostupa Vinkuran - Premanturska</t>
  </si>
  <si>
    <t>Šetnica Bijeca</t>
  </si>
  <si>
    <t>16%</t>
  </si>
  <si>
    <t>39%</t>
  </si>
  <si>
    <t>40%</t>
  </si>
  <si>
    <t>56%</t>
  </si>
  <si>
    <t>10%</t>
  </si>
  <si>
    <t>55%</t>
  </si>
  <si>
    <t>Prometna regulacija Vinkuran</t>
  </si>
  <si>
    <t>Prometna regulacija Medulin</t>
  </si>
  <si>
    <t>Uređenje prometa na području općine Medulin</t>
  </si>
  <si>
    <t>Prometna regulacija Premantura</t>
  </si>
  <si>
    <t>Prometna regulacija Pomer</t>
  </si>
  <si>
    <t>4200</t>
  </si>
  <si>
    <t>3700</t>
  </si>
  <si>
    <t>Uređenje sportskog igrališta u Pj.uvali</t>
  </si>
  <si>
    <t>Sportski centar Pomer</t>
  </si>
  <si>
    <t>Sportska dvorana Pješčana uvala</t>
  </si>
  <si>
    <t>Sportski centar Medulin</t>
  </si>
  <si>
    <t>Sanacija VK Medulin</t>
  </si>
  <si>
    <t>3800</t>
  </si>
  <si>
    <t>Etnografska kuća</t>
  </si>
  <si>
    <t>Dom kulture Medulin</t>
  </si>
  <si>
    <t>Centar za mlade</t>
  </si>
  <si>
    <t>Područna škola Banjole</t>
  </si>
  <si>
    <t>3900</t>
  </si>
  <si>
    <t>Uređenje dječjeg igrališta Osipovica u Medulinu</t>
  </si>
  <si>
    <t>1100</t>
  </si>
  <si>
    <t>PROGRAM JAVNIH POTREBA U PREDŠKOLSKOM ODGOJU</t>
  </si>
  <si>
    <t>A100017</t>
  </si>
  <si>
    <t>A100018</t>
  </si>
  <si>
    <t>1102</t>
  </si>
  <si>
    <t>Izrada igre za djecu "Priče potpoljenih brodova"</t>
  </si>
  <si>
    <t>T100009</t>
  </si>
  <si>
    <t>Stručni skup "Zavičajna nastava"</t>
  </si>
  <si>
    <t>T100011</t>
  </si>
  <si>
    <t>Izrada materijala za djecu</t>
  </si>
  <si>
    <t>Stručni skup</t>
  </si>
  <si>
    <t>1200</t>
  </si>
  <si>
    <t>PROGRAM JAVNIH POTREBA U OBRAZOVANJU</t>
  </si>
  <si>
    <t>Sufinanciranje dodatnog standarda u OŠ dr. Mate Demarina</t>
  </si>
  <si>
    <t>Stipendiranje učenika i studenata</t>
  </si>
  <si>
    <t>Nabava školske opreme</t>
  </si>
  <si>
    <t>Manifestacije u obrazovanju</t>
  </si>
  <si>
    <t>Nagrađivanje izvrsnih učenika i studenata</t>
  </si>
  <si>
    <t>Osigurati sredstava za rad produženog boravka, prihvata djece, psihologa i dr. u OŠ dr. M.Demarina</t>
  </si>
  <si>
    <t>Osigurati dodatna sredstva za održavanje školskih zgrada područne škole Banjole i matične škole u Medulinu</t>
  </si>
  <si>
    <t>Osigurati sredstva za dodatnu nabavku školske opreme</t>
  </si>
  <si>
    <t>Nagraditi prigodnim poklonom učenike koji su kroz cijelo školovanje postigli prosjek 5,00</t>
  </si>
  <si>
    <t>1300</t>
  </si>
  <si>
    <t>PROGRAM JAVNIH POTREBA U KULTURI</t>
  </si>
  <si>
    <t>1400</t>
  </si>
  <si>
    <t>PROGRAM JAVNIH POTREBA U SPORTU</t>
  </si>
  <si>
    <t>Manifestacije u sportu</t>
  </si>
  <si>
    <t>Ostali programi u sportu</t>
  </si>
  <si>
    <t>1500</t>
  </si>
  <si>
    <t>SUFINANCIRANJE JAVNIH POTREBA U ZDRAVSTVU</t>
  </si>
  <si>
    <t xml:space="preserve">Sufinanciranje udruga u zdravstvu </t>
  </si>
  <si>
    <t>Sufinanciranje Sigurne kuće Istre</t>
  </si>
  <si>
    <t>Osiguratikorisnicima zdravstvenu njegu i pomoć u kući - broj korisnika</t>
  </si>
  <si>
    <t>1501</t>
  </si>
  <si>
    <t>1600</t>
  </si>
  <si>
    <t>4700</t>
  </si>
  <si>
    <t>Održavanje i proširenje funkcionalnosti sustava javnih bicikala</t>
  </si>
  <si>
    <t>Razvoj strukture širokopojasnog pristupa</t>
  </si>
  <si>
    <t>102</t>
  </si>
  <si>
    <t>Odabir operatera za izgradnju infrastrukture i priprema projekta za prijavu na natječaj</t>
  </si>
  <si>
    <t>Projekt ARTHUR - Lokva Medulin</t>
  </si>
  <si>
    <t>K1000002</t>
  </si>
  <si>
    <t>Projekt Orka</t>
  </si>
  <si>
    <t>Postavljanje 8 info panela i nabavka vozila za prijevoz osoba s invaliditetom</t>
  </si>
  <si>
    <t>Projekt uređenja turnja u Premanturi</t>
  </si>
  <si>
    <t>Park povijesti Banjole</t>
  </si>
  <si>
    <t>Sanacija kamenoloma Cave Romana</t>
  </si>
  <si>
    <t>Projekt STARS - podmorska staza na Šćuzi</t>
  </si>
  <si>
    <t>1900</t>
  </si>
  <si>
    <t>Poslovna zona Medulin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</si>
</sst>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30"/>
      <name val="Calibri"/>
      <family val="2"/>
    </font>
    <font>
      <b/>
      <sz val="10"/>
      <color indexed="40"/>
      <name val="Arial"/>
      <family val="2"/>
    </font>
    <font>
      <u val="single"/>
      <sz val="10"/>
      <color theme="10"/>
      <name val="Arial"/>
      <family val="2"/>
    </font>
    <font>
      <b/>
      <sz val="11"/>
      <color theme="3" tint="0.39998000860214233"/>
      <name val="Calibri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</font>
    <font>
      <b/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hair">
        <color indexed="9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hair">
        <color indexed="55"/>
      </left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7" borderId="1" applyNumberFormat="0" applyAlignment="0" applyProtection="0"/>
    <xf numFmtId="0" fontId="2" fillId="20" borderId="6">
      <alignment horizontal="center" vertical="top" wrapText="1"/>
      <protection/>
    </xf>
    <xf numFmtId="0" fontId="13" fillId="0" borderId="7" applyNumberFormat="0" applyFill="0" applyAlignment="0" applyProtection="0"/>
    <xf numFmtId="0" fontId="14" fillId="22" borderId="0" applyNumberFormat="0" applyBorder="0" applyAlignment="0" applyProtection="0"/>
    <xf numFmtId="0" fontId="0" fillId="23" borderId="8" applyNumberFormat="0" applyFont="0" applyAlignment="0" applyProtection="0"/>
    <xf numFmtId="0" fontId="15" fillId="20" borderId="9" applyNumberFormat="0" applyAlignment="0" applyProtection="0"/>
    <xf numFmtId="9" fontId="1" fillId="0" borderId="0" applyFont="0" applyFill="0" applyBorder="0" applyAlignment="0" applyProtection="0"/>
    <xf numFmtId="4" fontId="16" fillId="22" borderId="10" applyNumberFormat="0" applyProtection="0">
      <alignment vertical="center"/>
    </xf>
    <xf numFmtId="4" fontId="17" fillId="22" borderId="10" applyNumberFormat="0" applyProtection="0">
      <alignment vertical="center"/>
    </xf>
    <xf numFmtId="4" fontId="16" fillId="22" borderId="10" applyNumberFormat="0" applyProtection="0">
      <alignment horizontal="left" vertical="center" indent="1"/>
    </xf>
    <xf numFmtId="0" fontId="16" fillId="22" borderId="10" applyNumberFormat="0" applyProtection="0">
      <alignment horizontal="left" vertical="top" indent="1"/>
    </xf>
    <xf numFmtId="4" fontId="16" fillId="24" borderId="0" applyNumberFormat="0" applyProtection="0">
      <alignment horizontal="left" vertical="center" indent="1"/>
    </xf>
    <xf numFmtId="4" fontId="18" fillId="3" borderId="10" applyNumberFormat="0" applyProtection="0">
      <alignment horizontal="right" vertical="center"/>
    </xf>
    <xf numFmtId="4" fontId="18" fillId="9" borderId="10" applyNumberFormat="0" applyProtection="0">
      <alignment horizontal="right" vertical="center"/>
    </xf>
    <xf numFmtId="4" fontId="18" fillId="17" borderId="10" applyNumberFormat="0" applyProtection="0">
      <alignment horizontal="right" vertical="center"/>
    </xf>
    <xf numFmtId="4" fontId="18" fillId="11" borderId="10" applyNumberFormat="0" applyProtection="0">
      <alignment horizontal="right" vertical="center"/>
    </xf>
    <xf numFmtId="4" fontId="18" fillId="15" borderId="10" applyNumberFormat="0" applyProtection="0">
      <alignment horizontal="right" vertical="center"/>
    </xf>
    <xf numFmtId="4" fontId="18" fillId="19" borderId="10" applyNumberFormat="0" applyProtection="0">
      <alignment horizontal="right" vertical="center"/>
    </xf>
    <xf numFmtId="4" fontId="18" fillId="18" borderId="10" applyNumberFormat="0" applyProtection="0">
      <alignment horizontal="right" vertical="center"/>
    </xf>
    <xf numFmtId="4" fontId="18" fillId="25" borderId="10" applyNumberFormat="0" applyProtection="0">
      <alignment horizontal="right" vertical="center"/>
    </xf>
    <xf numFmtId="4" fontId="18" fillId="10" borderId="10" applyNumberFormat="0" applyProtection="0">
      <alignment horizontal="right" vertical="center"/>
    </xf>
    <xf numFmtId="4" fontId="16" fillId="26" borderId="11" applyNumberFormat="0" applyProtection="0">
      <alignment horizontal="left" vertical="center" indent="1"/>
    </xf>
    <xf numFmtId="4" fontId="18" fillId="27" borderId="0" applyNumberFormat="0" applyProtection="0">
      <alignment horizontal="left" vertical="center" indent="1"/>
    </xf>
    <xf numFmtId="4" fontId="19" fillId="28" borderId="0" applyNumberFormat="0" applyProtection="0">
      <alignment horizontal="left" vertical="center" indent="1"/>
    </xf>
    <xf numFmtId="4" fontId="16" fillId="24" borderId="10" applyNumberFormat="0" applyProtection="0">
      <alignment horizontal="center" vertical="top"/>
    </xf>
    <xf numFmtId="4" fontId="18" fillId="27" borderId="0" applyNumberFormat="0" applyProtection="0">
      <alignment horizontal="left" vertical="center" indent="1"/>
    </xf>
    <xf numFmtId="4" fontId="18" fillId="24" borderId="0" applyNumberFormat="0" applyProtection="0">
      <alignment horizontal="left" vertical="center" indent="1"/>
    </xf>
    <xf numFmtId="0" fontId="2" fillId="28" borderId="10" applyNumberFormat="0" applyProtection="0">
      <alignment horizontal="left" vertical="center" indent="1"/>
    </xf>
    <xf numFmtId="0" fontId="0" fillId="29" borderId="9" applyNumberFormat="0" applyProtection="0">
      <alignment horizontal="left" vertical="center" indent="1"/>
    </xf>
    <xf numFmtId="0" fontId="0" fillId="29" borderId="9" applyNumberFormat="0" applyProtection="0">
      <alignment horizontal="left" vertical="center" wrapText="1" indent="1"/>
    </xf>
    <xf numFmtId="0" fontId="2" fillId="28" borderId="10" applyNumberFormat="0" applyProtection="0">
      <alignment horizontal="left" vertical="top" indent="1"/>
    </xf>
    <xf numFmtId="0" fontId="2" fillId="24" borderId="10" applyNumberFormat="0" applyProtection="0">
      <alignment horizontal="left" vertical="center" indent="1"/>
    </xf>
    <xf numFmtId="0" fontId="0" fillId="21" borderId="9" applyNumberFormat="0" applyProtection="0">
      <alignment horizontal="left" vertical="center" indent="1"/>
    </xf>
    <xf numFmtId="0" fontId="0" fillId="21" borderId="9" applyNumberFormat="0" applyProtection="0">
      <alignment horizontal="left" vertical="center" wrapText="1" indent="1"/>
    </xf>
    <xf numFmtId="0" fontId="0" fillId="24" borderId="10" applyNumberFormat="0" applyProtection="0">
      <alignment horizontal="left" vertical="top" indent="1"/>
    </xf>
    <xf numFmtId="0" fontId="0" fillId="8" borderId="10" applyNumberFormat="0" applyProtection="0">
      <alignment horizontal="left" vertical="center" indent="1"/>
    </xf>
    <xf numFmtId="0" fontId="0" fillId="20" borderId="9" applyNumberFormat="0" applyProtection="0">
      <alignment horizontal="left" vertical="center" indent="1"/>
    </xf>
    <xf numFmtId="0" fontId="0" fillId="20" borderId="9" applyNumberFormat="0" applyProtection="0">
      <alignment horizontal="left" vertical="center" wrapText="1" indent="1"/>
    </xf>
    <xf numFmtId="0" fontId="0" fillId="8" borderId="10" applyNumberFormat="0" applyProtection="0">
      <alignment horizontal="left" vertical="top" indent="1"/>
    </xf>
    <xf numFmtId="0" fontId="0" fillId="27" borderId="10" applyNumberFormat="0" applyProtection="0">
      <alignment horizontal="left" vertical="center" indent="1"/>
    </xf>
    <xf numFmtId="0" fontId="0" fillId="27" borderId="10" applyNumberFormat="0" applyProtection="0">
      <alignment horizontal="left" vertical="top" indent="1"/>
    </xf>
    <xf numFmtId="0" fontId="0" fillId="0" borderId="0">
      <alignment/>
      <protection/>
    </xf>
    <xf numFmtId="4" fontId="18" fillId="23" borderId="10" applyNumberFormat="0" applyProtection="0">
      <alignment vertical="center"/>
    </xf>
    <xf numFmtId="4" fontId="20" fillId="23" borderId="10" applyNumberFormat="0" applyProtection="0">
      <alignment vertical="center"/>
    </xf>
    <xf numFmtId="4" fontId="18" fillId="23" borderId="10" applyNumberFormat="0" applyProtection="0">
      <alignment horizontal="left" vertical="center" indent="1"/>
    </xf>
    <xf numFmtId="0" fontId="18" fillId="23" borderId="10" applyNumberFormat="0" applyProtection="0">
      <alignment horizontal="left" vertical="top" indent="1"/>
    </xf>
    <xf numFmtId="4" fontId="21" fillId="27" borderId="10" applyNumberFormat="0" applyProtection="0">
      <alignment horizontal="right" vertical="center"/>
    </xf>
    <xf numFmtId="4" fontId="20" fillId="27" borderId="10" applyNumberFormat="0" applyProtection="0">
      <alignment horizontal="right" vertical="center"/>
    </xf>
    <xf numFmtId="4" fontId="18" fillId="24" borderId="10" applyNumberFormat="0" applyProtection="0">
      <alignment horizontal="left" vertical="center" indent="1"/>
    </xf>
    <xf numFmtId="0" fontId="16" fillId="24" borderId="10" applyNumberFormat="0" applyProtection="0">
      <alignment horizontal="center" vertical="top" wrapText="1"/>
    </xf>
    <xf numFmtId="4" fontId="22" fillId="30" borderId="0" applyNumberFormat="0" applyProtection="0">
      <alignment horizontal="left" vertical="center" indent="1"/>
    </xf>
    <xf numFmtId="4" fontId="23" fillId="27" borderId="10" applyNumberFormat="0" applyProtection="0">
      <alignment horizontal="right" vertical="center"/>
    </xf>
    <xf numFmtId="0" fontId="24" fillId="31" borderId="0">
      <alignment/>
      <protection/>
    </xf>
    <xf numFmtId="49" fontId="25" fillId="31" borderId="0">
      <alignment/>
      <protection/>
    </xf>
    <xf numFmtId="49" fontId="26" fillId="31" borderId="12">
      <alignment/>
      <protection/>
    </xf>
    <xf numFmtId="49" fontId="27" fillId="31" borderId="0">
      <alignment/>
      <protection/>
    </xf>
    <xf numFmtId="0" fontId="24" fillId="32" borderId="12">
      <alignment/>
      <protection locked="0"/>
    </xf>
    <xf numFmtId="0" fontId="24" fillId="31" borderId="0">
      <alignment/>
      <protection/>
    </xf>
    <xf numFmtId="0" fontId="28" fillId="33" borderId="0">
      <alignment/>
      <protection/>
    </xf>
    <xf numFmtId="0" fontId="28" fillId="10" borderId="0">
      <alignment/>
      <protection/>
    </xf>
    <xf numFmtId="0" fontId="28" fillId="11" borderId="0">
      <alignment/>
      <protection/>
    </xf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49" fontId="28" fillId="31" borderId="0">
      <alignment horizontal="right" vertical="center"/>
      <protection/>
    </xf>
    <xf numFmtId="49" fontId="28" fillId="31" borderId="0">
      <alignment/>
      <protection/>
    </xf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3" fontId="2" fillId="20" borderId="1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/>
    </xf>
    <xf numFmtId="3" fontId="2" fillId="20" borderId="19" xfId="0" applyNumberFormat="1" applyFont="1" applyFill="1" applyBorder="1" applyAlignment="1">
      <alignment horizontal="center" vertical="center" wrapText="1"/>
    </xf>
    <xf numFmtId="3" fontId="2" fillId="20" borderId="20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vertical="center"/>
    </xf>
    <xf numFmtId="49" fontId="32" fillId="0" borderId="21" xfId="0" applyNumberFormat="1" applyFont="1" applyFill="1" applyBorder="1" applyAlignment="1">
      <alignment horizontal="center"/>
    </xf>
    <xf numFmtId="49" fontId="32" fillId="0" borderId="21" xfId="0" applyNumberFormat="1" applyFont="1" applyFill="1" applyBorder="1" applyAlignment="1">
      <alignment horizontal="left"/>
    </xf>
    <xf numFmtId="49" fontId="32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/>
    </xf>
    <xf numFmtId="3" fontId="2" fillId="2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textRotation="90" wrapText="1"/>
    </xf>
    <xf numFmtId="49" fontId="32" fillId="0" borderId="26" xfId="0" applyNumberFormat="1" applyFont="1" applyFill="1" applyBorder="1" applyAlignment="1">
      <alignment vertical="top"/>
    </xf>
    <xf numFmtId="4" fontId="0" fillId="0" borderId="27" xfId="0" applyNumberFormat="1" applyFont="1" applyFill="1" applyBorder="1" applyAlignment="1">
      <alignment/>
    </xf>
    <xf numFmtId="49" fontId="32" fillId="0" borderId="28" xfId="0" applyNumberFormat="1" applyFont="1" applyFill="1" applyBorder="1" applyAlignment="1">
      <alignment horizontal="center"/>
    </xf>
    <xf numFmtId="49" fontId="32" fillId="0" borderId="27" xfId="0" applyNumberFormat="1" applyFont="1" applyFill="1" applyBorder="1" applyAlignment="1">
      <alignment horizontal="left"/>
    </xf>
    <xf numFmtId="49" fontId="32" fillId="0" borderId="29" xfId="0" applyNumberFormat="1" applyFont="1" applyFill="1" applyBorder="1" applyAlignment="1">
      <alignment horizontal="center" vertical="center"/>
    </xf>
    <xf numFmtId="49" fontId="32" fillId="0" borderId="30" xfId="0" applyNumberFormat="1" applyFont="1" applyFill="1" applyBorder="1" applyAlignment="1">
      <alignment vertical="top"/>
    </xf>
    <xf numFmtId="49" fontId="32" fillId="0" borderId="30" xfId="0" applyNumberFormat="1" applyFont="1" applyFill="1" applyBorder="1" applyAlignment="1">
      <alignment horizontal="center" vertical="center"/>
    </xf>
    <xf numFmtId="49" fontId="32" fillId="0" borderId="3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left" vertical="top" indent="1"/>
    </xf>
    <xf numFmtId="49" fontId="2" fillId="0" borderId="30" xfId="0" applyNumberFormat="1" applyFont="1" applyFill="1" applyBorder="1" applyAlignment="1">
      <alignment horizontal="left" vertical="top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left" vertical="top" indent="1"/>
    </xf>
    <xf numFmtId="49" fontId="2" fillId="0" borderId="32" xfId="0" applyNumberFormat="1" applyFont="1" applyFill="1" applyBorder="1" applyAlignment="1">
      <alignment horizontal="left" vertical="top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32" fillId="0" borderId="34" xfId="0" applyNumberFormat="1" applyFont="1" applyFill="1" applyBorder="1" applyAlignment="1">
      <alignment horizontal="center" vertical="center"/>
    </xf>
    <xf numFmtId="49" fontId="32" fillId="0" borderId="35" xfId="0" applyNumberFormat="1" applyFont="1" applyFill="1" applyBorder="1" applyAlignment="1">
      <alignment horizontal="left" vertical="top"/>
    </xf>
    <xf numFmtId="49" fontId="32" fillId="0" borderId="35" xfId="0" applyNumberFormat="1" applyFont="1" applyFill="1" applyBorder="1" applyAlignment="1">
      <alignment horizontal="left" vertical="top" wrapText="1"/>
    </xf>
    <xf numFmtId="49" fontId="32" fillId="0" borderId="35" xfId="0" applyNumberFormat="1" applyFont="1" applyFill="1" applyBorder="1" applyAlignment="1">
      <alignment horizontal="center" vertical="center"/>
    </xf>
    <xf numFmtId="49" fontId="32" fillId="0" borderId="36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left" vertical="top"/>
    </xf>
    <xf numFmtId="49" fontId="2" fillId="0" borderId="34" xfId="0" applyNumberFormat="1" applyFont="1" applyFill="1" applyBorder="1" applyAlignment="1">
      <alignment horizontal="left" vertical="top" wrapText="1"/>
    </xf>
    <xf numFmtId="49" fontId="2" fillId="0" borderId="35" xfId="0" applyNumberFormat="1" applyFont="1" applyFill="1" applyBorder="1" applyAlignment="1">
      <alignment horizontal="left" vertical="top"/>
    </xf>
    <xf numFmtId="49" fontId="0" fillId="0" borderId="30" xfId="0" applyNumberFormat="1" applyFont="1" applyFill="1" applyBorder="1" applyAlignment="1">
      <alignment horizontal="left" vertical="top" wrapText="1"/>
    </xf>
    <xf numFmtId="49" fontId="0" fillId="0" borderId="35" xfId="0" applyNumberFormat="1" applyFont="1" applyFill="1" applyBorder="1" applyAlignment="1">
      <alignment horizontal="left" vertical="top" wrapText="1"/>
    </xf>
    <xf numFmtId="49" fontId="0" fillId="0" borderId="30" xfId="42" applyNumberFormat="1" applyFont="1" applyFill="1" applyBorder="1" applyAlignment="1">
      <alignment horizontal="center" vertical="top"/>
    </xf>
    <xf numFmtId="0" fontId="37" fillId="34" borderId="30" xfId="0" applyFont="1" applyFill="1" applyBorder="1" applyAlignment="1">
      <alignment/>
    </xf>
    <xf numFmtId="4" fontId="37" fillId="34" borderId="30" xfId="0" applyNumberFormat="1" applyFont="1" applyFill="1" applyBorder="1" applyAlignment="1">
      <alignment/>
    </xf>
    <xf numFmtId="0" fontId="37" fillId="34" borderId="32" xfId="0" applyFont="1" applyFill="1" applyBorder="1" applyAlignment="1">
      <alignment/>
    </xf>
    <xf numFmtId="4" fontId="37" fillId="34" borderId="32" xfId="0" applyNumberFormat="1" applyFont="1" applyFill="1" applyBorder="1" applyAlignment="1">
      <alignment/>
    </xf>
    <xf numFmtId="49" fontId="0" fillId="0" borderId="30" xfId="42" applyNumberFormat="1" applyFont="1" applyFill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left" vertical="top" indent="1"/>
    </xf>
    <xf numFmtId="49" fontId="2" fillId="32" borderId="34" xfId="0" applyNumberFormat="1" applyFont="1" applyFill="1" applyBorder="1" applyAlignment="1">
      <alignment horizontal="left" vertical="top" wrapText="1"/>
    </xf>
    <xf numFmtId="165" fontId="0" fillId="0" borderId="34" xfId="42" applyFont="1" applyFill="1" applyBorder="1" applyAlignment="1">
      <alignment horizontal="left" vertical="top" wrapText="1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49" fontId="0" fillId="0" borderId="30" xfId="0" applyNumberFormat="1" applyFont="1" applyFill="1" applyBorder="1" applyAlignment="1">
      <alignment horizontal="left" vertical="top" wrapText="1"/>
    </xf>
    <xf numFmtId="0" fontId="37" fillId="34" borderId="30" xfId="0" applyFont="1" applyFill="1" applyBorder="1" applyAlignment="1">
      <alignment wrapText="1"/>
    </xf>
    <xf numFmtId="0" fontId="0" fillId="0" borderId="38" xfId="0" applyFont="1" applyBorder="1" applyAlignment="1">
      <alignment vertical="center"/>
    </xf>
    <xf numFmtId="164" fontId="0" fillId="0" borderId="38" xfId="0" applyNumberFormat="1" applyFont="1" applyBorder="1" applyAlignment="1">
      <alignment vertical="center"/>
    </xf>
    <xf numFmtId="4" fontId="44" fillId="34" borderId="30" xfId="0" applyNumberFormat="1" applyFont="1" applyFill="1" applyBorder="1" applyAlignment="1">
      <alignment/>
    </xf>
    <xf numFmtId="49" fontId="45" fillId="34" borderId="30" xfId="0" applyNumberFormat="1" applyFont="1" applyFill="1" applyBorder="1" applyAlignment="1">
      <alignment horizontal="left" vertical="top"/>
    </xf>
    <xf numFmtId="49" fontId="45" fillId="34" borderId="30" xfId="0" applyNumberFormat="1" applyFont="1" applyFill="1" applyBorder="1" applyAlignment="1">
      <alignment horizontal="left" vertical="top" wrapText="1"/>
    </xf>
    <xf numFmtId="49" fontId="46" fillId="34" borderId="30" xfId="0" applyNumberFormat="1" applyFont="1" applyFill="1" applyBorder="1" applyAlignment="1">
      <alignment horizontal="center" vertical="top"/>
    </xf>
    <xf numFmtId="49" fontId="46" fillId="34" borderId="30" xfId="0" applyNumberFormat="1" applyFont="1" applyFill="1" applyBorder="1" applyAlignment="1">
      <alignment horizontal="left" vertical="top" wrapText="1"/>
    </xf>
    <xf numFmtId="49" fontId="46" fillId="34" borderId="30" xfId="42" applyNumberFormat="1" applyFont="1" applyFill="1" applyBorder="1" applyAlignment="1">
      <alignment horizontal="center" vertical="top"/>
    </xf>
    <xf numFmtId="49" fontId="45" fillId="0" borderId="30" xfId="0" applyNumberFormat="1" applyFont="1" applyFill="1" applyBorder="1" applyAlignment="1">
      <alignment horizontal="left" vertical="top" indent="1"/>
    </xf>
    <xf numFmtId="49" fontId="45" fillId="0" borderId="30" xfId="0" applyNumberFormat="1" applyFont="1" applyFill="1" applyBorder="1" applyAlignment="1">
      <alignment horizontal="center" vertical="center"/>
    </xf>
    <xf numFmtId="49" fontId="45" fillId="0" borderId="31" xfId="0" applyNumberFormat="1" applyFont="1" applyFill="1" applyBorder="1" applyAlignment="1">
      <alignment horizontal="center" vertical="center"/>
    </xf>
    <xf numFmtId="49" fontId="45" fillId="34" borderId="30" xfId="0" applyNumberFormat="1" applyFont="1" applyFill="1" applyBorder="1" applyAlignment="1">
      <alignment horizontal="left" vertical="top" indent="1"/>
    </xf>
    <xf numFmtId="49" fontId="0" fillId="0" borderId="0" xfId="0" applyNumberFormat="1" applyFont="1" applyAlignment="1">
      <alignment wrapText="1"/>
    </xf>
    <xf numFmtId="0" fontId="2" fillId="0" borderId="27" xfId="0" applyFont="1" applyFill="1" applyBorder="1" applyAlignment="1">
      <alignment wrapText="1"/>
    </xf>
    <xf numFmtId="0" fontId="44" fillId="34" borderId="30" xfId="0" applyFont="1" applyFill="1" applyBorder="1" applyAlignment="1">
      <alignment wrapText="1"/>
    </xf>
    <xf numFmtId="0" fontId="37" fillId="34" borderId="32" xfId="0" applyFont="1" applyFill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34" xfId="0" applyNumberFormat="1" applyFont="1" applyFill="1" applyBorder="1" applyAlignment="1">
      <alignment horizontal="left" vertical="top" wrapText="1"/>
    </xf>
    <xf numFmtId="49" fontId="0" fillId="0" borderId="34" xfId="42" applyNumberFormat="1" applyFont="1" applyFill="1" applyBorder="1" applyAlignment="1">
      <alignment horizontal="center" vertical="top"/>
    </xf>
    <xf numFmtId="49" fontId="45" fillId="34" borderId="34" xfId="0" applyNumberFormat="1" applyFont="1" applyFill="1" applyBorder="1" applyAlignment="1">
      <alignment horizontal="left" vertical="top" indent="1"/>
    </xf>
    <xf numFmtId="0" fontId="44" fillId="34" borderId="34" xfId="0" applyFont="1" applyFill="1" applyBorder="1" applyAlignment="1">
      <alignment wrapText="1"/>
    </xf>
    <xf numFmtId="4" fontId="44" fillId="34" borderId="34" xfId="0" applyNumberFormat="1" applyFont="1" applyFill="1" applyBorder="1" applyAlignment="1">
      <alignment/>
    </xf>
    <xf numFmtId="49" fontId="47" fillId="34" borderId="34" xfId="0" applyNumberFormat="1" applyFont="1" applyFill="1" applyBorder="1" applyAlignment="1">
      <alignment vertical="top"/>
    </xf>
    <xf numFmtId="0" fontId="48" fillId="34" borderId="30" xfId="0" applyFont="1" applyFill="1" applyBorder="1" applyAlignment="1">
      <alignment/>
    </xf>
    <xf numFmtId="4" fontId="48" fillId="34" borderId="30" xfId="0" applyNumberFormat="1" applyFont="1" applyFill="1" applyBorder="1" applyAlignment="1">
      <alignment/>
    </xf>
    <xf numFmtId="49" fontId="47" fillId="34" borderId="35" xfId="0" applyNumberFormat="1" applyFont="1" applyFill="1" applyBorder="1" applyAlignment="1">
      <alignment vertical="top"/>
    </xf>
    <xf numFmtId="49" fontId="2" fillId="0" borderId="34" xfId="0" applyNumberFormat="1" applyFont="1" applyFill="1" applyBorder="1" applyAlignment="1">
      <alignment vertical="top"/>
    </xf>
    <xf numFmtId="49" fontId="32" fillId="0" borderId="34" xfId="0" applyNumberFormat="1" applyFont="1" applyFill="1" applyBorder="1" applyAlignment="1">
      <alignment horizontal="left" vertical="top"/>
    </xf>
    <xf numFmtId="49" fontId="47" fillId="34" borderId="34" xfId="0" applyNumberFormat="1" applyFont="1" applyFill="1" applyBorder="1" applyAlignment="1">
      <alignment horizontal="left" vertical="top" indent="1"/>
    </xf>
    <xf numFmtId="0" fontId="43" fillId="34" borderId="30" xfId="52" applyFont="1" applyFill="1" applyBorder="1" applyAlignment="1">
      <alignment/>
    </xf>
    <xf numFmtId="0" fontId="48" fillId="34" borderId="34" xfId="0" applyFont="1" applyFill="1" applyBorder="1" applyAlignment="1">
      <alignment/>
    </xf>
    <xf numFmtId="4" fontId="48" fillId="34" borderId="34" xfId="0" applyNumberFormat="1" applyFont="1" applyFill="1" applyBorder="1" applyAlignment="1">
      <alignment/>
    </xf>
    <xf numFmtId="0" fontId="48" fillId="34" borderId="30" xfId="0" applyFont="1" applyFill="1" applyBorder="1" applyAlignment="1">
      <alignment wrapText="1"/>
    </xf>
    <xf numFmtId="0" fontId="48" fillId="34" borderId="34" xfId="0" applyFont="1" applyFill="1" applyBorder="1" applyAlignment="1">
      <alignment wrapText="1"/>
    </xf>
    <xf numFmtId="49" fontId="47" fillId="0" borderId="30" xfId="0" applyNumberFormat="1" applyFont="1" applyFill="1" applyBorder="1" applyAlignment="1">
      <alignment horizontal="center" vertical="center"/>
    </xf>
    <xf numFmtId="49" fontId="47" fillId="0" borderId="31" xfId="0" applyNumberFormat="1" applyFont="1" applyFill="1" applyBorder="1" applyAlignment="1">
      <alignment horizontal="center" vertical="center"/>
    </xf>
    <xf numFmtId="49" fontId="0" fillId="0" borderId="32" xfId="42" applyNumberFormat="1" applyFont="1" applyFill="1" applyBorder="1" applyAlignment="1">
      <alignment horizontal="center" vertical="top"/>
    </xf>
    <xf numFmtId="49" fontId="0" fillId="0" borderId="32" xfId="0" applyNumberFormat="1" applyFont="1" applyFill="1" applyBorder="1" applyAlignment="1">
      <alignment horizontal="left" vertical="top" wrapText="1"/>
    </xf>
    <xf numFmtId="9" fontId="0" fillId="0" borderId="30" xfId="42" applyNumberFormat="1" applyFont="1" applyFill="1" applyBorder="1" applyAlignment="1">
      <alignment horizontal="center" vertical="top"/>
    </xf>
    <xf numFmtId="9" fontId="0" fillId="0" borderId="30" xfId="42" applyNumberFormat="1" applyFont="1" applyFill="1" applyBorder="1" applyAlignment="1">
      <alignment horizontal="center" vertical="top"/>
    </xf>
    <xf numFmtId="1" fontId="0" fillId="0" borderId="30" xfId="42" applyNumberFormat="1" applyFont="1" applyFill="1" applyBorder="1" applyAlignment="1">
      <alignment horizontal="center" vertical="top"/>
    </xf>
    <xf numFmtId="1" fontId="0" fillId="0" borderId="30" xfId="42" applyNumberFormat="1" applyFont="1" applyFill="1" applyBorder="1" applyAlignment="1">
      <alignment horizontal="center" vertical="top"/>
    </xf>
    <xf numFmtId="3" fontId="0" fillId="0" borderId="30" xfId="42" applyNumberFormat="1" applyFont="1" applyFill="1" applyBorder="1" applyAlignment="1">
      <alignment horizontal="center" vertical="top"/>
    </xf>
    <xf numFmtId="49" fontId="47" fillId="0" borderId="34" xfId="0" applyNumberFormat="1" applyFont="1" applyFill="1" applyBorder="1" applyAlignment="1">
      <alignment horizontal="center" vertical="center"/>
    </xf>
    <xf numFmtId="9" fontId="0" fillId="0" borderId="34" xfId="42" applyNumberFormat="1" applyFont="1" applyFill="1" applyBorder="1" applyAlignment="1">
      <alignment horizontal="center" vertical="top"/>
    </xf>
    <xf numFmtId="1" fontId="0" fillId="0" borderId="32" xfId="42" applyNumberFormat="1" applyFont="1" applyFill="1" applyBorder="1" applyAlignment="1">
      <alignment horizontal="center" vertical="top"/>
    </xf>
    <xf numFmtId="49" fontId="47" fillId="0" borderId="37" xfId="0" applyNumberFormat="1" applyFont="1" applyFill="1" applyBorder="1" applyAlignment="1">
      <alignment horizontal="center" vertical="center"/>
    </xf>
    <xf numFmtId="165" fontId="0" fillId="0" borderId="34" xfId="42" applyFont="1" applyFill="1" applyBorder="1" applyAlignment="1">
      <alignment horizontal="left" vertical="top" wrapText="1"/>
    </xf>
    <xf numFmtId="9" fontId="0" fillId="0" borderId="32" xfId="42" applyNumberFormat="1" applyFont="1" applyFill="1" applyBorder="1" applyAlignment="1">
      <alignment horizontal="center" vertical="top"/>
    </xf>
    <xf numFmtId="49" fontId="0" fillId="0" borderId="34" xfId="0" applyNumberFormat="1" applyFont="1" applyFill="1" applyBorder="1" applyAlignment="1">
      <alignment horizontal="left" vertical="top" wrapText="1"/>
    </xf>
    <xf numFmtId="49" fontId="2" fillId="34" borderId="30" xfId="0" applyNumberFormat="1" applyFont="1" applyFill="1" applyBorder="1" applyAlignment="1">
      <alignment horizontal="left" vertical="top"/>
    </xf>
    <xf numFmtId="49" fontId="0" fillId="34" borderId="30" xfId="0" applyNumberFormat="1" applyFont="1" applyFill="1" applyBorder="1" applyAlignment="1">
      <alignment horizontal="left" vertical="top" wrapText="1"/>
    </xf>
    <xf numFmtId="49" fontId="0" fillId="34" borderId="30" xfId="42" applyNumberFormat="1" applyFont="1" applyFill="1" applyBorder="1" applyAlignment="1">
      <alignment horizontal="center" vertical="top"/>
    </xf>
    <xf numFmtId="0" fontId="0" fillId="34" borderId="30" xfId="0" applyNumberFormat="1" applyFont="1" applyFill="1" applyBorder="1" applyAlignment="1" applyProtection="1">
      <alignment vertical="center" wrapText="1"/>
      <protection/>
    </xf>
    <xf numFmtId="0" fontId="0" fillId="34" borderId="30" xfId="0" applyNumberFormat="1" applyFont="1" applyFill="1" applyBorder="1" applyAlignment="1" applyProtection="1">
      <alignment horizontal="right" vertical="center" wrapText="1"/>
      <protection/>
    </xf>
    <xf numFmtId="49" fontId="2" fillId="34" borderId="30" xfId="0" applyNumberFormat="1" applyFont="1" applyFill="1" applyBorder="1" applyAlignment="1">
      <alignment horizontal="left" indent="1"/>
    </xf>
    <xf numFmtId="49" fontId="2" fillId="0" borderId="30" xfId="0" applyNumberFormat="1" applyFont="1" applyFill="1" applyBorder="1" applyAlignment="1">
      <alignment horizontal="left" indent="1"/>
    </xf>
    <xf numFmtId="49" fontId="2" fillId="0" borderId="39" xfId="0" applyNumberFormat="1" applyFont="1" applyFill="1" applyBorder="1" applyAlignment="1">
      <alignment horizontal="left" vertical="top" indent="1"/>
    </xf>
    <xf numFmtId="0" fontId="37" fillId="34" borderId="39" xfId="0" applyFont="1" applyFill="1" applyBorder="1" applyAlignment="1">
      <alignment wrapText="1"/>
    </xf>
    <xf numFmtId="4" fontId="37" fillId="34" borderId="39" xfId="0" applyNumberFormat="1" applyFont="1" applyFill="1" applyBorder="1" applyAlignment="1">
      <alignment/>
    </xf>
    <xf numFmtId="49" fontId="0" fillId="0" borderId="39" xfId="42" applyNumberFormat="1" applyFont="1" applyFill="1" applyBorder="1" applyAlignment="1">
      <alignment horizontal="center" vertical="top"/>
    </xf>
    <xf numFmtId="49" fontId="0" fillId="34" borderId="30" xfId="0" applyNumberFormat="1" applyFont="1" applyFill="1" applyBorder="1" applyAlignment="1">
      <alignment horizontal="left" vertical="top" wrapText="1"/>
    </xf>
    <xf numFmtId="49" fontId="0" fillId="34" borderId="30" xfId="42" applyNumberFormat="1" applyFont="1" applyFill="1" applyBorder="1" applyAlignment="1">
      <alignment horizontal="center" vertical="top"/>
    </xf>
    <xf numFmtId="0" fontId="0" fillId="34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34" borderId="34" xfId="0" applyNumberFormat="1" applyFont="1" applyFill="1" applyBorder="1" applyAlignment="1">
      <alignment horizontal="left" vertical="top" indent="1"/>
    </xf>
    <xf numFmtId="0" fontId="37" fillId="34" borderId="34" xfId="0" applyFont="1" applyFill="1" applyBorder="1" applyAlignment="1">
      <alignment wrapText="1"/>
    </xf>
    <xf numFmtId="4" fontId="37" fillId="34" borderId="34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 horizontal="left" vertical="top"/>
    </xf>
    <xf numFmtId="49" fontId="0" fillId="0" borderId="34" xfId="0" applyNumberFormat="1" applyFont="1" applyFill="1" applyBorder="1" applyAlignment="1">
      <alignment horizontal="center" vertical="center"/>
    </xf>
    <xf numFmtId="9" fontId="0" fillId="0" borderId="34" xfId="42" applyNumberFormat="1" applyFont="1" applyFill="1" applyBorder="1" applyAlignment="1">
      <alignment horizontal="center" vertical="top"/>
    </xf>
    <xf numFmtId="0" fontId="37" fillId="34" borderId="40" xfId="0" applyFont="1" applyFill="1" applyBorder="1" applyAlignment="1">
      <alignment/>
    </xf>
    <xf numFmtId="4" fontId="37" fillId="34" borderId="40" xfId="0" applyNumberFormat="1" applyFont="1" applyFill="1" applyBorder="1" applyAlignment="1">
      <alignment/>
    </xf>
    <xf numFmtId="9" fontId="0" fillId="0" borderId="40" xfId="42" applyNumberFormat="1" applyFont="1" applyFill="1" applyBorder="1" applyAlignment="1">
      <alignment horizontal="center" vertical="top"/>
    </xf>
    <xf numFmtId="49" fontId="49" fillId="0" borderId="34" xfId="0" applyNumberFormat="1" applyFont="1" applyFill="1" applyBorder="1" applyAlignment="1">
      <alignment horizontal="left" vertical="top"/>
    </xf>
    <xf numFmtId="49" fontId="49" fillId="0" borderId="34" xfId="0" applyNumberFormat="1" applyFont="1" applyFill="1" applyBorder="1" applyAlignment="1">
      <alignment horizontal="left" vertical="top" wrapText="1"/>
    </xf>
    <xf numFmtId="49" fontId="2" fillId="32" borderId="32" xfId="0" applyNumberFormat="1" applyFont="1" applyFill="1" applyBorder="1" applyAlignment="1">
      <alignment horizontal="left" vertical="top" wrapText="1"/>
    </xf>
    <xf numFmtId="165" fontId="0" fillId="0" borderId="32" xfId="42" applyFont="1" applyFill="1" applyBorder="1" applyAlignment="1">
      <alignment horizontal="left" vertical="top" wrapText="1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49" fontId="32" fillId="0" borderId="32" xfId="0" applyNumberFormat="1" applyFont="1" applyFill="1" applyBorder="1" applyAlignment="1">
      <alignment horizontal="left" vertical="top"/>
    </xf>
    <xf numFmtId="49" fontId="2" fillId="0" borderId="25" xfId="0" applyNumberFormat="1" applyFont="1" applyFill="1" applyBorder="1" applyAlignment="1">
      <alignment horizontal="center" vertical="center" textRotation="90" wrapText="1"/>
    </xf>
    <xf numFmtId="49" fontId="2" fillId="0" borderId="41" xfId="0" applyNumberFormat="1" applyFont="1" applyFill="1" applyBorder="1" applyAlignment="1">
      <alignment horizontal="center" vertical="center" textRotation="90" wrapText="1"/>
    </xf>
    <xf numFmtId="49" fontId="2" fillId="0" borderId="35" xfId="0" applyNumberFormat="1" applyFont="1" applyFill="1" applyBorder="1" applyAlignment="1">
      <alignment horizontal="center" vertical="center" textRotation="90" wrapText="1"/>
    </xf>
    <xf numFmtId="49" fontId="2" fillId="0" borderId="34" xfId="0" applyNumberFormat="1" applyFont="1" applyFill="1" applyBorder="1" applyAlignment="1">
      <alignment horizontal="center" vertical="center" textRotation="90" wrapText="1"/>
    </xf>
    <xf numFmtId="49" fontId="2" fillId="0" borderId="42" xfId="0" applyNumberFormat="1" applyFont="1" applyFill="1" applyBorder="1" applyAlignment="1">
      <alignment horizontal="center" vertical="center" textRotation="90" wrapText="1"/>
    </xf>
    <xf numFmtId="49" fontId="2" fillId="0" borderId="43" xfId="0" applyNumberFormat="1" applyFont="1" applyFill="1" applyBorder="1" applyAlignment="1">
      <alignment horizontal="center" vertical="center" textRotation="90" wrapText="1"/>
    </xf>
    <xf numFmtId="3" fontId="2" fillId="20" borderId="20" xfId="0" applyNumberFormat="1" applyFont="1" applyFill="1" applyBorder="1" applyAlignment="1">
      <alignment horizontal="center" vertical="center" wrapText="1" readingOrder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2" fillId="0" borderId="44" xfId="0" applyNumberFormat="1" applyFont="1" applyFill="1" applyBorder="1" applyAlignment="1">
      <alignment horizontal="center" vertical="center" textRotation="90" wrapText="1"/>
    </xf>
    <xf numFmtId="49" fontId="2" fillId="0" borderId="30" xfId="0" applyNumberFormat="1" applyFont="1" applyFill="1" applyBorder="1" applyAlignment="1">
      <alignment horizontal="center" vertical="center" textRotation="90" wrapText="1"/>
    </xf>
    <xf numFmtId="3" fontId="2" fillId="20" borderId="20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horizontal="center" vertical="center" textRotation="90" wrapText="1"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KeyStyle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 2" xfId="81"/>
    <cellStyle name="SAPBEXHLevel0_CGG knjiga" xfId="82"/>
    <cellStyle name="SAPBEXHLevel0X" xfId="83"/>
    <cellStyle name="SAPBEXHLevel1" xfId="84"/>
    <cellStyle name="SAPBEXHLevel1 2" xfId="85"/>
    <cellStyle name="SAPBEXHLevel1_CGG knjiga" xfId="86"/>
    <cellStyle name="SAPBEXHLevel1X" xfId="87"/>
    <cellStyle name="SAPBEXHLevel2" xfId="88"/>
    <cellStyle name="SAPBEXHLevel2 2" xfId="89"/>
    <cellStyle name="SAPBEXHLevel2_LG i DP rashodi 2013-2015" xfId="90"/>
    <cellStyle name="SAPBEXHLevel2X" xfId="91"/>
    <cellStyle name="SAPBEXHLevel3" xfId="92"/>
    <cellStyle name="SAPBEXHLevel3X" xfId="93"/>
    <cellStyle name="SAPBEXinputData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Emph" xfId="100"/>
    <cellStyle name="SAPBEXstdItem" xfId="101"/>
    <cellStyle name="SAPBEXstdItemX" xfId="102"/>
    <cellStyle name="SAPBEXtitle" xfId="103"/>
    <cellStyle name="SAPBEXundefined" xfId="104"/>
    <cellStyle name="SEM-BPS-data" xfId="105"/>
    <cellStyle name="SEM-BPS-head" xfId="106"/>
    <cellStyle name="SEM-BPS-headdata" xfId="107"/>
    <cellStyle name="SEM-BPS-headkey" xfId="108"/>
    <cellStyle name="SEM-BPS-input-on" xfId="109"/>
    <cellStyle name="SEM-BPS-key" xfId="110"/>
    <cellStyle name="SEM-BPS-sub1" xfId="111"/>
    <cellStyle name="SEM-BPS-sub2" xfId="112"/>
    <cellStyle name="SEM-BPS-total" xfId="113"/>
    <cellStyle name="Title" xfId="114"/>
    <cellStyle name="Total" xfId="115"/>
    <cellStyle name="Warning Text" xfId="116"/>
    <cellStyle name="ZYPLAN0507" xfId="117"/>
    <cellStyle name="zyRazdjel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ok@m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7"/>
  <sheetViews>
    <sheetView tabSelected="1" zoomScale="75" zoomScaleNormal="75" zoomScalePageLayoutView="0" workbookViewId="0" topLeftCell="D1">
      <pane xSplit="2" ySplit="6" topLeftCell="F202" activePane="bottomRight" state="frozen"/>
      <selection pane="topLeft" activeCell="D1" sqref="D1"/>
      <selection pane="topRight" activeCell="F1" sqref="F1"/>
      <selection pane="bottomLeft" activeCell="D5" sqref="D5"/>
      <selection pane="bottomRight" activeCell="H158" sqref="H158"/>
    </sheetView>
  </sheetViews>
  <sheetFormatPr defaultColWidth="9.140625" defaultRowHeight="12.75"/>
  <cols>
    <col min="1" max="1" width="10.140625" style="5" hidden="1" customWidth="1"/>
    <col min="2" max="2" width="2.140625" style="5" hidden="1" customWidth="1"/>
    <col min="3" max="3" width="5.7109375" style="6" hidden="1" customWidth="1"/>
    <col min="4" max="4" width="11.421875" style="6" customWidth="1"/>
    <col min="5" max="5" width="25.140625" style="6" customWidth="1"/>
    <col min="6" max="6" width="21.00390625" style="5" customWidth="1"/>
    <col min="7" max="7" width="50.7109375" style="88" customWidth="1"/>
    <col min="8" max="8" width="14.57421875" style="5" customWidth="1"/>
    <col min="9" max="9" width="14.8515625" style="5" customWidth="1"/>
    <col min="10" max="10" width="14.57421875" style="5" customWidth="1"/>
    <col min="11" max="11" width="5.57421875" style="6" customWidth="1"/>
    <col min="12" max="12" width="38.421875" style="8" customWidth="1"/>
    <col min="13" max="13" width="16.28125" style="8" bestFit="1" customWidth="1"/>
    <col min="14" max="14" width="15.140625" style="8" bestFit="1" customWidth="1"/>
    <col min="15" max="15" width="15.7109375" style="6" customWidth="1"/>
    <col min="16" max="16" width="7.00390625" style="6" customWidth="1"/>
    <col min="17" max="17" width="11.7109375" style="5" customWidth="1"/>
    <col min="18" max="16384" width="9.140625" style="5" customWidth="1"/>
  </cols>
  <sheetData>
    <row r="1" spans="4:17" ht="18">
      <c r="D1" s="162" t="s">
        <v>47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3" spans="1:17" s="1" customFormat="1" ht="26.25">
      <c r="A3" s="7"/>
      <c r="C3" s="2"/>
      <c r="D3" s="161" t="s">
        <v>318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ht="13.5" thickBot="1">
      <c r="G4" s="82"/>
    </row>
    <row r="5" spans="1:17" ht="39" thickBot="1">
      <c r="A5" s="9" t="s">
        <v>8</v>
      </c>
      <c r="B5" s="9"/>
      <c r="C5" s="9"/>
      <c r="D5" s="17" t="s">
        <v>9</v>
      </c>
      <c r="E5" s="18" t="s">
        <v>10</v>
      </c>
      <c r="F5" s="18" t="s">
        <v>23</v>
      </c>
      <c r="G5" s="18" t="s">
        <v>22</v>
      </c>
      <c r="H5" s="28" t="s">
        <v>319</v>
      </c>
      <c r="I5" s="28" t="s">
        <v>77</v>
      </c>
      <c r="J5" s="28" t="s">
        <v>320</v>
      </c>
      <c r="K5" s="160" t="s">
        <v>20</v>
      </c>
      <c r="L5" s="160"/>
      <c r="M5" s="18" t="s">
        <v>321</v>
      </c>
      <c r="N5" s="18" t="s">
        <v>244</v>
      </c>
      <c r="O5" s="18" t="s">
        <v>322</v>
      </c>
      <c r="P5" s="165" t="s">
        <v>21</v>
      </c>
      <c r="Q5" s="166"/>
    </row>
    <row r="6" spans="1:17" ht="12.75">
      <c r="A6" s="3" t="s">
        <v>11</v>
      </c>
      <c r="B6" s="3" t="s">
        <v>12</v>
      </c>
      <c r="C6" s="4" t="s">
        <v>13</v>
      </c>
      <c r="D6" s="167" t="s">
        <v>67</v>
      </c>
      <c r="E6" s="29"/>
      <c r="F6" s="30"/>
      <c r="G6" s="83"/>
      <c r="H6" s="31"/>
      <c r="I6" s="31"/>
      <c r="J6" s="31"/>
      <c r="K6" s="32"/>
      <c r="L6" s="21"/>
      <c r="M6" s="33"/>
      <c r="N6" s="33"/>
      <c r="O6" s="20"/>
      <c r="P6" s="22"/>
      <c r="Q6" s="34"/>
    </row>
    <row r="7" spans="1:17" ht="15">
      <c r="A7" s="3" t="s">
        <v>11</v>
      </c>
      <c r="B7" s="3" t="s">
        <v>12</v>
      </c>
      <c r="C7" s="4" t="s">
        <v>13</v>
      </c>
      <c r="D7" s="168"/>
      <c r="E7" s="164" t="s">
        <v>70</v>
      </c>
      <c r="F7" s="35" t="s">
        <v>394</v>
      </c>
      <c r="G7" s="84" t="s">
        <v>29</v>
      </c>
      <c r="H7" s="72">
        <v>4300000</v>
      </c>
      <c r="I7" s="72">
        <v>3300000</v>
      </c>
      <c r="J7" s="72">
        <v>4000000</v>
      </c>
      <c r="K7" s="73"/>
      <c r="L7" s="74"/>
      <c r="M7" s="75"/>
      <c r="N7" s="75"/>
      <c r="O7" s="75"/>
      <c r="P7" s="36" t="s">
        <v>327</v>
      </c>
      <c r="Q7" s="37" t="s">
        <v>6</v>
      </c>
    </row>
    <row r="8" spans="1:17" ht="25.5">
      <c r="A8" s="3" t="s">
        <v>14</v>
      </c>
      <c r="B8" s="3" t="s">
        <v>12</v>
      </c>
      <c r="C8" s="4"/>
      <c r="D8" s="168"/>
      <c r="E8" s="164"/>
      <c r="F8" s="38" t="s">
        <v>78</v>
      </c>
      <c r="G8" s="69" t="s">
        <v>55</v>
      </c>
      <c r="H8" s="58">
        <v>4300000</v>
      </c>
      <c r="I8" s="58">
        <v>3300000</v>
      </c>
      <c r="J8" s="58">
        <v>4000000</v>
      </c>
      <c r="K8" s="39"/>
      <c r="L8" s="68" t="s">
        <v>246</v>
      </c>
      <c r="M8" s="61" t="s">
        <v>46</v>
      </c>
      <c r="N8" s="61" t="s">
        <v>41</v>
      </c>
      <c r="O8" s="61" t="s">
        <v>18</v>
      </c>
      <c r="P8" s="40" t="s">
        <v>327</v>
      </c>
      <c r="Q8" s="41" t="s">
        <v>6</v>
      </c>
    </row>
    <row r="9" spans="1:17" ht="15">
      <c r="A9" s="3"/>
      <c r="B9" s="3"/>
      <c r="C9" s="4"/>
      <c r="D9" s="168"/>
      <c r="E9" s="164"/>
      <c r="F9" s="35" t="s">
        <v>393</v>
      </c>
      <c r="G9" s="84" t="s">
        <v>38</v>
      </c>
      <c r="H9" s="72">
        <f>SUM(H10:H13)</f>
        <v>6335500</v>
      </c>
      <c r="I9" s="72">
        <f>SUM(I10:I13)</f>
        <v>821100</v>
      </c>
      <c r="J9" s="72">
        <f>SUM(J10:J13)</f>
        <v>837522</v>
      </c>
      <c r="K9" s="73"/>
      <c r="L9" s="76"/>
      <c r="M9" s="77"/>
      <c r="N9" s="77"/>
      <c r="O9" s="77"/>
      <c r="P9" s="36" t="s">
        <v>326</v>
      </c>
      <c r="Q9" s="37" t="s">
        <v>6</v>
      </c>
    </row>
    <row r="10" spans="1:17" ht="15">
      <c r="A10" s="3"/>
      <c r="B10" s="3"/>
      <c r="C10" s="4"/>
      <c r="D10" s="168"/>
      <c r="E10" s="164"/>
      <c r="F10" s="39" t="s">
        <v>323</v>
      </c>
      <c r="G10" s="69" t="s">
        <v>324</v>
      </c>
      <c r="H10" s="58">
        <v>775000</v>
      </c>
      <c r="I10" s="58">
        <v>790500</v>
      </c>
      <c r="J10" s="58">
        <v>806310</v>
      </c>
      <c r="K10" s="122"/>
      <c r="L10" s="123" t="s">
        <v>325</v>
      </c>
      <c r="M10" s="124" t="s">
        <v>42</v>
      </c>
      <c r="N10" s="124" t="s">
        <v>42</v>
      </c>
      <c r="O10" s="124" t="s">
        <v>42</v>
      </c>
      <c r="P10" s="40" t="s">
        <v>326</v>
      </c>
      <c r="Q10" s="41" t="s">
        <v>6</v>
      </c>
    </row>
    <row r="11" spans="1:17" ht="45" customHeight="1">
      <c r="A11" s="3"/>
      <c r="B11" s="3"/>
      <c r="C11" s="4"/>
      <c r="D11" s="168"/>
      <c r="E11" s="164"/>
      <c r="F11" s="38" t="s">
        <v>78</v>
      </c>
      <c r="G11" s="69" t="s">
        <v>84</v>
      </c>
      <c r="H11" s="58">
        <v>5061500</v>
      </c>
      <c r="I11" s="58">
        <v>0</v>
      </c>
      <c r="J11" s="58">
        <v>0</v>
      </c>
      <c r="K11" s="39"/>
      <c r="L11" s="68" t="s">
        <v>247</v>
      </c>
      <c r="M11" s="61" t="s">
        <v>42</v>
      </c>
      <c r="N11" s="61" t="s">
        <v>43</v>
      </c>
      <c r="O11" s="61" t="s">
        <v>43</v>
      </c>
      <c r="P11" s="40" t="s">
        <v>326</v>
      </c>
      <c r="Q11" s="41" t="s">
        <v>6</v>
      </c>
    </row>
    <row r="12" spans="1:17" ht="38.25">
      <c r="A12" s="3"/>
      <c r="B12" s="3"/>
      <c r="C12" s="4"/>
      <c r="D12" s="168"/>
      <c r="E12" s="164"/>
      <c r="F12" s="38" t="s">
        <v>82</v>
      </c>
      <c r="G12" s="69" t="s">
        <v>85</v>
      </c>
      <c r="H12" s="58">
        <v>464000</v>
      </c>
      <c r="I12" s="58">
        <v>0</v>
      </c>
      <c r="J12" s="58">
        <v>0</v>
      </c>
      <c r="K12" s="39"/>
      <c r="L12" s="68" t="s">
        <v>248</v>
      </c>
      <c r="M12" s="61" t="s">
        <v>42</v>
      </c>
      <c r="N12" s="61" t="s">
        <v>43</v>
      </c>
      <c r="O12" s="61" t="s">
        <v>43</v>
      </c>
      <c r="P12" s="40" t="s">
        <v>326</v>
      </c>
      <c r="Q12" s="41" t="s">
        <v>6</v>
      </c>
    </row>
    <row r="13" spans="1:17" ht="27.75" customHeight="1">
      <c r="A13" s="3"/>
      <c r="B13" s="3"/>
      <c r="C13" s="4"/>
      <c r="D13" s="168"/>
      <c r="E13" s="164"/>
      <c r="F13" s="38" t="s">
        <v>83</v>
      </c>
      <c r="G13" s="69" t="s">
        <v>86</v>
      </c>
      <c r="H13" s="58">
        <v>35000</v>
      </c>
      <c r="I13" s="58">
        <v>30600</v>
      </c>
      <c r="J13" s="58">
        <v>31212</v>
      </c>
      <c r="K13" s="39"/>
      <c r="L13" s="68" t="s">
        <v>249</v>
      </c>
      <c r="M13" s="61" t="s">
        <v>44</v>
      </c>
      <c r="N13" s="61" t="s">
        <v>45</v>
      </c>
      <c r="O13" s="61" t="s">
        <v>19</v>
      </c>
      <c r="P13" s="40" t="s">
        <v>326</v>
      </c>
      <c r="Q13" s="41" t="s">
        <v>6</v>
      </c>
    </row>
    <row r="14" spans="1:17" ht="27.75" customHeight="1">
      <c r="A14" s="3"/>
      <c r="B14" s="3"/>
      <c r="C14" s="4"/>
      <c r="D14" s="168"/>
      <c r="E14" s="164"/>
      <c r="F14" s="78" t="s">
        <v>173</v>
      </c>
      <c r="G14" s="84" t="s">
        <v>110</v>
      </c>
      <c r="H14" s="72">
        <v>11538000</v>
      </c>
      <c r="I14" s="72">
        <v>14500000</v>
      </c>
      <c r="J14" s="72">
        <v>13300000</v>
      </c>
      <c r="K14" s="39"/>
      <c r="L14" s="54"/>
      <c r="M14" s="56"/>
      <c r="N14" s="56"/>
      <c r="O14" s="56"/>
      <c r="P14" s="79" t="s">
        <v>326</v>
      </c>
      <c r="Q14" s="80" t="s">
        <v>6</v>
      </c>
    </row>
    <row r="15" spans="1:17" ht="25.5">
      <c r="A15" s="3"/>
      <c r="B15" s="3"/>
      <c r="C15" s="4"/>
      <c r="D15" s="168"/>
      <c r="E15" s="164"/>
      <c r="F15" s="38" t="s">
        <v>87</v>
      </c>
      <c r="G15" s="125" t="s">
        <v>30</v>
      </c>
      <c r="H15" s="126" t="s">
        <v>328</v>
      </c>
      <c r="I15" s="126" t="s">
        <v>329</v>
      </c>
      <c r="J15" s="126" t="s">
        <v>329</v>
      </c>
      <c r="K15" s="39"/>
      <c r="L15" s="68" t="s">
        <v>245</v>
      </c>
      <c r="M15" s="61" t="s">
        <v>42</v>
      </c>
      <c r="N15" s="61" t="s">
        <v>43</v>
      </c>
      <c r="O15" s="61" t="s">
        <v>43</v>
      </c>
      <c r="P15" s="40" t="s">
        <v>326</v>
      </c>
      <c r="Q15" s="41" t="s">
        <v>6</v>
      </c>
    </row>
    <row r="16" spans="1:17" ht="25.5">
      <c r="A16" s="3"/>
      <c r="B16" s="3"/>
      <c r="C16" s="4"/>
      <c r="D16" s="168"/>
      <c r="E16" s="164"/>
      <c r="F16" s="38" t="s">
        <v>88</v>
      </c>
      <c r="G16" s="125" t="s">
        <v>31</v>
      </c>
      <c r="H16" s="126" t="s">
        <v>330</v>
      </c>
      <c r="I16" s="126" t="s">
        <v>331</v>
      </c>
      <c r="J16" s="126" t="s">
        <v>331</v>
      </c>
      <c r="K16" s="39"/>
      <c r="L16" s="68" t="s">
        <v>245</v>
      </c>
      <c r="M16" s="61" t="s">
        <v>265</v>
      </c>
      <c r="N16" s="61" t="s">
        <v>383</v>
      </c>
      <c r="O16" s="61" t="s">
        <v>42</v>
      </c>
      <c r="P16" s="40" t="s">
        <v>326</v>
      </c>
      <c r="Q16" s="41" t="s">
        <v>6</v>
      </c>
    </row>
    <row r="17" spans="1:17" ht="25.5">
      <c r="A17" s="3"/>
      <c r="B17" s="3"/>
      <c r="C17" s="4"/>
      <c r="D17" s="168"/>
      <c r="E17" s="164"/>
      <c r="F17" s="38" t="s">
        <v>89</v>
      </c>
      <c r="G17" s="125" t="s">
        <v>32</v>
      </c>
      <c r="H17" s="126" t="s">
        <v>329</v>
      </c>
      <c r="I17" s="126" t="s">
        <v>328</v>
      </c>
      <c r="J17" s="126" t="s">
        <v>328</v>
      </c>
      <c r="K17" s="39"/>
      <c r="L17" s="68" t="s">
        <v>245</v>
      </c>
      <c r="M17" s="61" t="s">
        <v>43</v>
      </c>
      <c r="N17" s="61" t="s">
        <v>385</v>
      </c>
      <c r="O17" s="61" t="s">
        <v>42</v>
      </c>
      <c r="P17" s="40" t="s">
        <v>326</v>
      </c>
      <c r="Q17" s="41" t="s">
        <v>6</v>
      </c>
    </row>
    <row r="18" spans="1:17" ht="25.5">
      <c r="A18" s="3"/>
      <c r="B18" s="3"/>
      <c r="C18" s="4"/>
      <c r="D18" s="168"/>
      <c r="E18" s="164"/>
      <c r="F18" s="38" t="s">
        <v>123</v>
      </c>
      <c r="G18" s="125" t="s">
        <v>365</v>
      </c>
      <c r="H18" s="126" t="s">
        <v>332</v>
      </c>
      <c r="I18" s="126" t="s">
        <v>329</v>
      </c>
      <c r="J18" s="126" t="s">
        <v>329</v>
      </c>
      <c r="K18" s="39"/>
      <c r="L18" s="68" t="s">
        <v>245</v>
      </c>
      <c r="M18" s="61" t="s">
        <v>42</v>
      </c>
      <c r="N18" s="61" t="s">
        <v>43</v>
      </c>
      <c r="O18" s="61" t="s">
        <v>43</v>
      </c>
      <c r="P18" s="40" t="s">
        <v>326</v>
      </c>
      <c r="Q18" s="41" t="s">
        <v>6</v>
      </c>
    </row>
    <row r="19" spans="1:17" ht="25.5">
      <c r="A19" s="3"/>
      <c r="B19" s="3"/>
      <c r="C19" s="4"/>
      <c r="D19" s="168"/>
      <c r="E19" s="164"/>
      <c r="F19" s="38" t="s">
        <v>90</v>
      </c>
      <c r="G19" s="125" t="s">
        <v>33</v>
      </c>
      <c r="H19" s="126" t="s">
        <v>333</v>
      </c>
      <c r="I19" s="126" t="s">
        <v>334</v>
      </c>
      <c r="J19" s="126" t="s">
        <v>334</v>
      </c>
      <c r="K19" s="39"/>
      <c r="L19" s="68" t="s">
        <v>245</v>
      </c>
      <c r="M19" s="61" t="s">
        <v>384</v>
      </c>
      <c r="N19" s="61" t="s">
        <v>270</v>
      </c>
      <c r="O19" s="61" t="s">
        <v>42</v>
      </c>
      <c r="P19" s="40" t="s">
        <v>326</v>
      </c>
      <c r="Q19" s="41" t="s">
        <v>6</v>
      </c>
    </row>
    <row r="20" spans="1:17" ht="25.5">
      <c r="A20" s="3"/>
      <c r="B20" s="3"/>
      <c r="C20" s="4"/>
      <c r="D20" s="168"/>
      <c r="E20" s="164"/>
      <c r="F20" s="38" t="s">
        <v>91</v>
      </c>
      <c r="G20" s="125" t="s">
        <v>34</v>
      </c>
      <c r="H20" s="126" t="s">
        <v>335</v>
      </c>
      <c r="I20" s="126" t="s">
        <v>331</v>
      </c>
      <c r="J20" s="126" t="s">
        <v>334</v>
      </c>
      <c r="K20" s="39"/>
      <c r="L20" s="68" t="s">
        <v>245</v>
      </c>
      <c r="M20" s="61" t="s">
        <v>257</v>
      </c>
      <c r="N20" s="61" t="s">
        <v>269</v>
      </c>
      <c r="O20" s="61" t="s">
        <v>42</v>
      </c>
      <c r="P20" s="40" t="s">
        <v>326</v>
      </c>
      <c r="Q20" s="41" t="s">
        <v>6</v>
      </c>
    </row>
    <row r="21" spans="1:17" ht="25.5">
      <c r="A21" s="3"/>
      <c r="B21" s="3"/>
      <c r="C21" s="4"/>
      <c r="D21" s="168"/>
      <c r="E21" s="164"/>
      <c r="F21" s="38" t="s">
        <v>93</v>
      </c>
      <c r="G21" s="125" t="s">
        <v>35</v>
      </c>
      <c r="H21" s="126" t="s">
        <v>336</v>
      </c>
      <c r="I21" s="126" t="s">
        <v>337</v>
      </c>
      <c r="J21" s="126" t="s">
        <v>338</v>
      </c>
      <c r="K21" s="39"/>
      <c r="L21" s="68" t="s">
        <v>245</v>
      </c>
      <c r="M21" s="61" t="s">
        <v>382</v>
      </c>
      <c r="N21" s="61" t="s">
        <v>383</v>
      </c>
      <c r="O21" s="61" t="s">
        <v>42</v>
      </c>
      <c r="P21" s="40" t="s">
        <v>326</v>
      </c>
      <c r="Q21" s="41" t="s">
        <v>6</v>
      </c>
    </row>
    <row r="22" spans="1:17" ht="25.5">
      <c r="A22" s="3"/>
      <c r="B22" s="3"/>
      <c r="C22" s="4"/>
      <c r="D22" s="168"/>
      <c r="E22" s="164"/>
      <c r="F22" s="38" t="s">
        <v>94</v>
      </c>
      <c r="G22" s="125" t="s">
        <v>36</v>
      </c>
      <c r="H22" s="126" t="s">
        <v>339</v>
      </c>
      <c r="I22" s="126" t="s">
        <v>331</v>
      </c>
      <c r="J22" s="126" t="s">
        <v>331</v>
      </c>
      <c r="K22" s="39"/>
      <c r="L22" s="68" t="s">
        <v>245</v>
      </c>
      <c r="M22" s="61" t="s">
        <v>381</v>
      </c>
      <c r="N22" s="61" t="s">
        <v>253</v>
      </c>
      <c r="O22" s="61" t="s">
        <v>121</v>
      </c>
      <c r="P22" s="40" t="s">
        <v>326</v>
      </c>
      <c r="Q22" s="41" t="s">
        <v>6</v>
      </c>
    </row>
    <row r="23" spans="1:17" ht="25.5">
      <c r="A23" s="3"/>
      <c r="B23" s="3"/>
      <c r="C23" s="4"/>
      <c r="D23" s="168"/>
      <c r="E23" s="164"/>
      <c r="F23" s="38" t="s">
        <v>95</v>
      </c>
      <c r="G23" s="125" t="s">
        <v>58</v>
      </c>
      <c r="H23" s="126" t="s">
        <v>340</v>
      </c>
      <c r="I23" s="126" t="s">
        <v>329</v>
      </c>
      <c r="J23" s="126" t="s">
        <v>329</v>
      </c>
      <c r="K23" s="39"/>
      <c r="L23" s="68" t="s">
        <v>245</v>
      </c>
      <c r="M23" s="61" t="s">
        <v>42</v>
      </c>
      <c r="N23" s="61" t="s">
        <v>43</v>
      </c>
      <c r="O23" s="61" t="s">
        <v>43</v>
      </c>
      <c r="P23" s="40" t="s">
        <v>326</v>
      </c>
      <c r="Q23" s="41" t="s">
        <v>6</v>
      </c>
    </row>
    <row r="24" spans="1:17" ht="25.5">
      <c r="A24" s="3"/>
      <c r="B24" s="3"/>
      <c r="C24" s="4"/>
      <c r="D24" s="168"/>
      <c r="E24" s="164"/>
      <c r="F24" s="38" t="s">
        <v>96</v>
      </c>
      <c r="G24" s="125" t="s">
        <v>37</v>
      </c>
      <c r="H24" s="126" t="s">
        <v>341</v>
      </c>
      <c r="I24" s="126" t="s">
        <v>328</v>
      </c>
      <c r="J24" s="126" t="s">
        <v>342</v>
      </c>
      <c r="K24" s="39"/>
      <c r="L24" s="68" t="s">
        <v>245</v>
      </c>
      <c r="M24" s="61" t="s">
        <v>374</v>
      </c>
      <c r="N24" s="61" t="s">
        <v>253</v>
      </c>
      <c r="O24" s="61" t="s">
        <v>42</v>
      </c>
      <c r="P24" s="40" t="s">
        <v>326</v>
      </c>
      <c r="Q24" s="41" t="s">
        <v>6</v>
      </c>
    </row>
    <row r="25" spans="1:17" ht="25.5">
      <c r="A25" s="3"/>
      <c r="B25" s="3"/>
      <c r="C25" s="4"/>
      <c r="D25" s="168"/>
      <c r="E25" s="164"/>
      <c r="F25" s="38" t="s">
        <v>360</v>
      </c>
      <c r="G25" s="125" t="s">
        <v>366</v>
      </c>
      <c r="H25" s="126" t="s">
        <v>343</v>
      </c>
      <c r="I25" s="126" t="s">
        <v>331</v>
      </c>
      <c r="J25" s="126" t="s">
        <v>344</v>
      </c>
      <c r="K25" s="39"/>
      <c r="L25" s="68" t="s">
        <v>245</v>
      </c>
      <c r="M25" s="61" t="s">
        <v>251</v>
      </c>
      <c r="N25" s="61" t="s">
        <v>380</v>
      </c>
      <c r="O25" s="61" t="s">
        <v>42</v>
      </c>
      <c r="P25" s="40" t="s">
        <v>326</v>
      </c>
      <c r="Q25" s="41" t="s">
        <v>6</v>
      </c>
    </row>
    <row r="26" spans="1:17" ht="25.5">
      <c r="A26" s="3"/>
      <c r="B26" s="3"/>
      <c r="C26" s="4"/>
      <c r="D26" s="168"/>
      <c r="E26" s="164"/>
      <c r="F26" s="38" t="s">
        <v>97</v>
      </c>
      <c r="G26" s="125" t="s">
        <v>111</v>
      </c>
      <c r="H26" s="126" t="s">
        <v>345</v>
      </c>
      <c r="I26" s="126" t="s">
        <v>342</v>
      </c>
      <c r="J26" s="126" t="s">
        <v>329</v>
      </c>
      <c r="K26" s="39"/>
      <c r="L26" s="68" t="s">
        <v>245</v>
      </c>
      <c r="M26" s="61" t="s">
        <v>265</v>
      </c>
      <c r="N26" s="61" t="s">
        <v>42</v>
      </c>
      <c r="O26" s="61" t="s">
        <v>43</v>
      </c>
      <c r="P26" s="40" t="s">
        <v>326</v>
      </c>
      <c r="Q26" s="41" t="s">
        <v>6</v>
      </c>
    </row>
    <row r="27" spans="1:17" ht="25.5">
      <c r="A27" s="3"/>
      <c r="B27" s="3"/>
      <c r="C27" s="4"/>
      <c r="D27" s="168"/>
      <c r="E27" s="164"/>
      <c r="F27" s="38" t="s">
        <v>98</v>
      </c>
      <c r="G27" s="125" t="s">
        <v>59</v>
      </c>
      <c r="H27" s="126" t="s">
        <v>328</v>
      </c>
      <c r="I27" s="126" t="s">
        <v>346</v>
      </c>
      <c r="J27" s="126" t="s">
        <v>328</v>
      </c>
      <c r="K27" s="39"/>
      <c r="L27" s="68" t="s">
        <v>245</v>
      </c>
      <c r="M27" s="61" t="s">
        <v>266</v>
      </c>
      <c r="N27" s="61" t="s">
        <v>254</v>
      </c>
      <c r="O27" s="61" t="s">
        <v>42</v>
      </c>
      <c r="P27" s="40" t="s">
        <v>326</v>
      </c>
      <c r="Q27" s="41" t="s">
        <v>6</v>
      </c>
    </row>
    <row r="28" spans="1:17" ht="25.5">
      <c r="A28" s="3"/>
      <c r="B28" s="3"/>
      <c r="C28" s="4"/>
      <c r="D28" s="168"/>
      <c r="E28" s="164"/>
      <c r="F28" s="38" t="s">
        <v>361</v>
      </c>
      <c r="G28" s="125" t="s">
        <v>367</v>
      </c>
      <c r="H28" s="126" t="s">
        <v>347</v>
      </c>
      <c r="I28" s="126" t="s">
        <v>329</v>
      </c>
      <c r="J28" s="126" t="s">
        <v>329</v>
      </c>
      <c r="K28" s="39"/>
      <c r="L28" s="68" t="s">
        <v>245</v>
      </c>
      <c r="M28" s="61" t="s">
        <v>42</v>
      </c>
      <c r="N28" s="61" t="s">
        <v>43</v>
      </c>
      <c r="O28" s="61" t="s">
        <v>43</v>
      </c>
      <c r="P28" s="40" t="s">
        <v>326</v>
      </c>
      <c r="Q28" s="41" t="s">
        <v>6</v>
      </c>
    </row>
    <row r="29" spans="1:17" ht="25.5">
      <c r="A29" s="3"/>
      <c r="B29" s="3"/>
      <c r="C29" s="4"/>
      <c r="D29" s="168"/>
      <c r="E29" s="164"/>
      <c r="F29" s="38" t="s">
        <v>362</v>
      </c>
      <c r="G29" s="125" t="s">
        <v>368</v>
      </c>
      <c r="H29" s="126" t="s">
        <v>348</v>
      </c>
      <c r="I29" s="126" t="s">
        <v>329</v>
      </c>
      <c r="J29" s="126" t="s">
        <v>329</v>
      </c>
      <c r="K29" s="39"/>
      <c r="L29" s="68" t="s">
        <v>245</v>
      </c>
      <c r="M29" s="61" t="s">
        <v>42</v>
      </c>
      <c r="N29" s="61" t="s">
        <v>43</v>
      </c>
      <c r="O29" s="61" t="s">
        <v>43</v>
      </c>
      <c r="P29" s="40" t="s">
        <v>326</v>
      </c>
      <c r="Q29" s="41" t="s">
        <v>6</v>
      </c>
    </row>
    <row r="30" spans="1:17" ht="25.5">
      <c r="A30" s="3"/>
      <c r="B30" s="3"/>
      <c r="C30" s="4"/>
      <c r="D30" s="168"/>
      <c r="E30" s="164"/>
      <c r="F30" s="38" t="s">
        <v>363</v>
      </c>
      <c r="G30" s="125" t="s">
        <v>369</v>
      </c>
      <c r="H30" s="126" t="s">
        <v>349</v>
      </c>
      <c r="I30" s="126" t="s">
        <v>329</v>
      </c>
      <c r="J30" s="126" t="s">
        <v>329</v>
      </c>
      <c r="K30" s="39"/>
      <c r="L30" s="68" t="s">
        <v>245</v>
      </c>
      <c r="M30" s="61" t="s">
        <v>42</v>
      </c>
      <c r="N30" s="61" t="s">
        <v>43</v>
      </c>
      <c r="O30" s="61" t="s">
        <v>43</v>
      </c>
      <c r="P30" s="40" t="s">
        <v>326</v>
      </c>
      <c r="Q30" s="41" t="s">
        <v>6</v>
      </c>
    </row>
    <row r="31" spans="1:17" ht="25.5">
      <c r="A31" s="3"/>
      <c r="B31" s="3"/>
      <c r="C31" s="4"/>
      <c r="D31" s="168"/>
      <c r="E31" s="164"/>
      <c r="F31" s="38" t="s">
        <v>99</v>
      </c>
      <c r="G31" s="125" t="s">
        <v>370</v>
      </c>
      <c r="H31" s="126" t="s">
        <v>329</v>
      </c>
      <c r="I31" s="126" t="s">
        <v>334</v>
      </c>
      <c r="J31" s="126" t="s">
        <v>329</v>
      </c>
      <c r="K31" s="39"/>
      <c r="L31" s="68" t="s">
        <v>245</v>
      </c>
      <c r="M31" s="61" t="s">
        <v>43</v>
      </c>
      <c r="N31" s="61" t="s">
        <v>42</v>
      </c>
      <c r="O31" s="61" t="s">
        <v>43</v>
      </c>
      <c r="P31" s="40" t="s">
        <v>326</v>
      </c>
      <c r="Q31" s="41" t="s">
        <v>6</v>
      </c>
    </row>
    <row r="32" spans="1:17" ht="25.5">
      <c r="A32" s="3"/>
      <c r="B32" s="3"/>
      <c r="C32" s="4"/>
      <c r="D32" s="168"/>
      <c r="E32" s="164"/>
      <c r="F32" s="38" t="s">
        <v>100</v>
      </c>
      <c r="G32" s="125" t="s">
        <v>48</v>
      </c>
      <c r="H32" s="126" t="s">
        <v>346</v>
      </c>
      <c r="I32" s="126" t="s">
        <v>337</v>
      </c>
      <c r="J32" s="126" t="s">
        <v>331</v>
      </c>
      <c r="K32" s="39"/>
      <c r="L32" s="68" t="s">
        <v>245</v>
      </c>
      <c r="M32" s="61" t="s">
        <v>258</v>
      </c>
      <c r="N32" s="61" t="s">
        <v>268</v>
      </c>
      <c r="O32" s="61" t="s">
        <v>42</v>
      </c>
      <c r="P32" s="40" t="s">
        <v>326</v>
      </c>
      <c r="Q32" s="41" t="s">
        <v>6</v>
      </c>
    </row>
    <row r="33" spans="1:17" ht="25.5">
      <c r="A33" s="3"/>
      <c r="B33" s="3"/>
      <c r="C33" s="4"/>
      <c r="D33" s="168"/>
      <c r="E33" s="164"/>
      <c r="F33" s="38" t="s">
        <v>101</v>
      </c>
      <c r="G33" s="125" t="s">
        <v>49</v>
      </c>
      <c r="H33" s="126" t="s">
        <v>350</v>
      </c>
      <c r="I33" s="126" t="s">
        <v>334</v>
      </c>
      <c r="J33" s="126" t="s">
        <v>337</v>
      </c>
      <c r="K33" s="39"/>
      <c r="L33" s="68" t="s">
        <v>245</v>
      </c>
      <c r="M33" s="61" t="s">
        <v>378</v>
      </c>
      <c r="N33" s="61" t="s">
        <v>379</v>
      </c>
      <c r="O33" s="61" t="s">
        <v>42</v>
      </c>
      <c r="P33" s="40" t="s">
        <v>326</v>
      </c>
      <c r="Q33" s="41" t="s">
        <v>6</v>
      </c>
    </row>
    <row r="34" spans="1:17" ht="25.5">
      <c r="A34" s="3"/>
      <c r="B34" s="3"/>
      <c r="C34" s="4"/>
      <c r="D34" s="168"/>
      <c r="E34" s="164"/>
      <c r="F34" s="38" t="s">
        <v>102</v>
      </c>
      <c r="G34" s="125" t="s">
        <v>50</v>
      </c>
      <c r="H34" s="126" t="s">
        <v>351</v>
      </c>
      <c r="I34" s="126" t="s">
        <v>342</v>
      </c>
      <c r="J34" s="126" t="s">
        <v>337</v>
      </c>
      <c r="K34" s="39"/>
      <c r="L34" s="68" t="s">
        <v>245</v>
      </c>
      <c r="M34" s="61" t="s">
        <v>256</v>
      </c>
      <c r="N34" s="61" t="s">
        <v>377</v>
      </c>
      <c r="O34" s="61" t="s">
        <v>42</v>
      </c>
      <c r="P34" s="40" t="s">
        <v>326</v>
      </c>
      <c r="Q34" s="41" t="s">
        <v>6</v>
      </c>
    </row>
    <row r="35" spans="1:17" ht="25.5">
      <c r="A35" s="3"/>
      <c r="B35" s="3"/>
      <c r="C35" s="4"/>
      <c r="D35" s="168"/>
      <c r="E35" s="164"/>
      <c r="F35" s="38" t="s">
        <v>103</v>
      </c>
      <c r="G35" s="125" t="s">
        <v>51</v>
      </c>
      <c r="H35" s="126" t="s">
        <v>352</v>
      </c>
      <c r="I35" s="126" t="s">
        <v>329</v>
      </c>
      <c r="J35" s="126" t="s">
        <v>329</v>
      </c>
      <c r="K35" s="39"/>
      <c r="L35" s="68" t="s">
        <v>245</v>
      </c>
      <c r="M35" s="61" t="s">
        <v>42</v>
      </c>
      <c r="N35" s="61" t="s">
        <v>43</v>
      </c>
      <c r="O35" s="61" t="s">
        <v>43</v>
      </c>
      <c r="P35" s="40" t="s">
        <v>326</v>
      </c>
      <c r="Q35" s="41" t="s">
        <v>6</v>
      </c>
    </row>
    <row r="36" spans="1:17" ht="25.5">
      <c r="A36" s="3"/>
      <c r="B36" s="3"/>
      <c r="C36" s="4"/>
      <c r="D36" s="168"/>
      <c r="E36" s="164"/>
      <c r="F36" s="38" t="s">
        <v>104</v>
      </c>
      <c r="G36" s="125" t="s">
        <v>52</v>
      </c>
      <c r="H36" s="126" t="s">
        <v>353</v>
      </c>
      <c r="I36" s="126" t="s">
        <v>354</v>
      </c>
      <c r="J36" s="126" t="s">
        <v>347</v>
      </c>
      <c r="K36" s="39"/>
      <c r="L36" s="68" t="s">
        <v>245</v>
      </c>
      <c r="M36" s="61" t="s">
        <v>376</v>
      </c>
      <c r="N36" s="61" t="s">
        <v>252</v>
      </c>
      <c r="O36" s="61" t="s">
        <v>42</v>
      </c>
      <c r="P36" s="40" t="s">
        <v>326</v>
      </c>
      <c r="Q36" s="41" t="s">
        <v>6</v>
      </c>
    </row>
    <row r="37" spans="1:17" ht="25.5">
      <c r="A37" s="3"/>
      <c r="B37" s="3"/>
      <c r="C37" s="4"/>
      <c r="D37" s="168"/>
      <c r="E37" s="164"/>
      <c r="F37" s="38" t="s">
        <v>105</v>
      </c>
      <c r="G37" s="125" t="s">
        <v>53</v>
      </c>
      <c r="H37" s="126" t="s">
        <v>355</v>
      </c>
      <c r="I37" s="126" t="s">
        <v>348</v>
      </c>
      <c r="J37" s="126" t="s">
        <v>329</v>
      </c>
      <c r="K37" s="39"/>
      <c r="L37" s="68" t="s">
        <v>245</v>
      </c>
      <c r="M37" s="61" t="s">
        <v>375</v>
      </c>
      <c r="N37" s="61" t="s">
        <v>42</v>
      </c>
      <c r="O37" s="61" t="s">
        <v>43</v>
      </c>
      <c r="P37" s="40" t="s">
        <v>326</v>
      </c>
      <c r="Q37" s="41" t="s">
        <v>6</v>
      </c>
    </row>
    <row r="38" spans="1:17" ht="25.5">
      <c r="A38" s="3"/>
      <c r="B38" s="3"/>
      <c r="C38" s="4"/>
      <c r="D38" s="168"/>
      <c r="E38" s="164"/>
      <c r="F38" s="38" t="s">
        <v>106</v>
      </c>
      <c r="G38" s="125" t="s">
        <v>54</v>
      </c>
      <c r="H38" s="126" t="s">
        <v>356</v>
      </c>
      <c r="I38" s="126" t="s">
        <v>330</v>
      </c>
      <c r="J38" s="126" t="s">
        <v>329</v>
      </c>
      <c r="K38" s="39"/>
      <c r="L38" s="68" t="s">
        <v>245</v>
      </c>
      <c r="M38" s="61" t="s">
        <v>374</v>
      </c>
      <c r="N38" s="61" t="s">
        <v>42</v>
      </c>
      <c r="O38" s="61" t="s">
        <v>43</v>
      </c>
      <c r="P38" s="40" t="s">
        <v>326</v>
      </c>
      <c r="Q38" s="41" t="s">
        <v>6</v>
      </c>
    </row>
    <row r="39" spans="1:17" ht="25.5">
      <c r="A39" s="3"/>
      <c r="B39" s="3"/>
      <c r="C39" s="4"/>
      <c r="D39" s="168"/>
      <c r="E39" s="164"/>
      <c r="F39" s="38" t="s">
        <v>107</v>
      </c>
      <c r="G39" s="125" t="s">
        <v>60</v>
      </c>
      <c r="H39" s="126" t="s">
        <v>344</v>
      </c>
      <c r="I39" s="126" t="s">
        <v>344</v>
      </c>
      <c r="J39" s="126" t="s">
        <v>331</v>
      </c>
      <c r="K39" s="39"/>
      <c r="L39" s="68" t="s">
        <v>245</v>
      </c>
      <c r="M39" s="61" t="s">
        <v>258</v>
      </c>
      <c r="N39" s="61" t="s">
        <v>252</v>
      </c>
      <c r="O39" s="61" t="s">
        <v>373</v>
      </c>
      <c r="P39" s="40" t="s">
        <v>326</v>
      </c>
      <c r="Q39" s="41" t="s">
        <v>6</v>
      </c>
    </row>
    <row r="40" spans="1:17" ht="25.5">
      <c r="A40" s="3"/>
      <c r="B40" s="3"/>
      <c r="C40" s="4"/>
      <c r="D40" s="168"/>
      <c r="E40" s="164"/>
      <c r="F40" s="38" t="s">
        <v>108</v>
      </c>
      <c r="G40" s="125" t="s">
        <v>61</v>
      </c>
      <c r="H40" s="126" t="s">
        <v>347</v>
      </c>
      <c r="I40" s="126" t="s">
        <v>329</v>
      </c>
      <c r="J40" s="126" t="s">
        <v>329</v>
      </c>
      <c r="K40" s="39"/>
      <c r="L40" s="68" t="s">
        <v>245</v>
      </c>
      <c r="M40" s="61" t="s">
        <v>42</v>
      </c>
      <c r="N40" s="61" t="s">
        <v>43</v>
      </c>
      <c r="O40" s="61" t="s">
        <v>43</v>
      </c>
      <c r="P40" s="40" t="s">
        <v>326</v>
      </c>
      <c r="Q40" s="41" t="s">
        <v>6</v>
      </c>
    </row>
    <row r="41" spans="1:17" ht="25.5">
      <c r="A41" s="3"/>
      <c r="B41" s="3"/>
      <c r="C41" s="4"/>
      <c r="D41" s="168"/>
      <c r="E41" s="164"/>
      <c r="F41" s="38" t="s">
        <v>109</v>
      </c>
      <c r="G41" s="125" t="s">
        <v>112</v>
      </c>
      <c r="H41" s="126" t="s">
        <v>357</v>
      </c>
      <c r="I41" s="126" t="s">
        <v>336</v>
      </c>
      <c r="J41" s="126" t="s">
        <v>331</v>
      </c>
      <c r="K41" s="39"/>
      <c r="L41" s="68" t="s">
        <v>245</v>
      </c>
      <c r="M41" s="61" t="s">
        <v>265</v>
      </c>
      <c r="N41" s="61" t="s">
        <v>372</v>
      </c>
      <c r="O41" s="61" t="s">
        <v>42</v>
      </c>
      <c r="P41" s="40" t="s">
        <v>326</v>
      </c>
      <c r="Q41" s="41" t="s">
        <v>6</v>
      </c>
    </row>
    <row r="42" spans="1:17" ht="25.5">
      <c r="A42" s="3"/>
      <c r="B42" s="3"/>
      <c r="C42" s="4"/>
      <c r="D42" s="168"/>
      <c r="E42" s="164"/>
      <c r="F42" s="38" t="s">
        <v>364</v>
      </c>
      <c r="G42" s="125" t="s">
        <v>371</v>
      </c>
      <c r="H42" s="126" t="s">
        <v>358</v>
      </c>
      <c r="I42" s="126" t="s">
        <v>329</v>
      </c>
      <c r="J42" s="126" t="s">
        <v>329</v>
      </c>
      <c r="K42" s="39"/>
      <c r="L42" s="68" t="s">
        <v>245</v>
      </c>
      <c r="M42" s="61" t="s">
        <v>42</v>
      </c>
      <c r="N42" s="61" t="s">
        <v>43</v>
      </c>
      <c r="O42" s="61" t="s">
        <v>43</v>
      </c>
      <c r="P42" s="40" t="s">
        <v>326</v>
      </c>
      <c r="Q42" s="41" t="s">
        <v>6</v>
      </c>
    </row>
    <row r="43" spans="1:17" ht="25.5">
      <c r="A43" s="3"/>
      <c r="B43" s="3"/>
      <c r="C43" s="4"/>
      <c r="D43" s="168"/>
      <c r="E43" s="164"/>
      <c r="F43" s="38" t="s">
        <v>83</v>
      </c>
      <c r="G43" s="125" t="s">
        <v>62</v>
      </c>
      <c r="H43" s="126" t="s">
        <v>359</v>
      </c>
      <c r="I43" s="126" t="s">
        <v>329</v>
      </c>
      <c r="J43" s="126" t="s">
        <v>329</v>
      </c>
      <c r="K43" s="39"/>
      <c r="L43" s="68" t="s">
        <v>245</v>
      </c>
      <c r="M43" s="61" t="s">
        <v>42</v>
      </c>
      <c r="N43" s="61" t="s">
        <v>43</v>
      </c>
      <c r="O43" s="61" t="s">
        <v>43</v>
      </c>
      <c r="P43" s="40" t="s">
        <v>326</v>
      </c>
      <c r="Q43" s="41" t="s">
        <v>6</v>
      </c>
    </row>
    <row r="44" spans="1:17" ht="15">
      <c r="A44" s="3"/>
      <c r="B44" s="3"/>
      <c r="C44" s="4"/>
      <c r="D44" s="168"/>
      <c r="E44" s="164"/>
      <c r="F44" s="81" t="s">
        <v>113</v>
      </c>
      <c r="G44" s="84" t="s">
        <v>114</v>
      </c>
      <c r="H44" s="72">
        <v>2681500</v>
      </c>
      <c r="I44" s="72">
        <v>600000</v>
      </c>
      <c r="J44" s="72">
        <v>600000</v>
      </c>
      <c r="K44" s="39"/>
      <c r="L44" s="54"/>
      <c r="M44" s="56"/>
      <c r="N44" s="56"/>
      <c r="O44" s="56"/>
      <c r="P44" s="79" t="s">
        <v>326</v>
      </c>
      <c r="Q44" s="80" t="s">
        <v>6</v>
      </c>
    </row>
    <row r="45" spans="1:17" ht="25.5">
      <c r="A45" s="3"/>
      <c r="B45" s="3"/>
      <c r="C45" s="4"/>
      <c r="D45" s="168"/>
      <c r="E45" s="164"/>
      <c r="F45" s="127" t="s">
        <v>116</v>
      </c>
      <c r="G45" s="69" t="s">
        <v>386</v>
      </c>
      <c r="H45" s="58">
        <v>340000</v>
      </c>
      <c r="I45" s="58">
        <v>0</v>
      </c>
      <c r="J45" s="58">
        <v>0</v>
      </c>
      <c r="K45" s="39"/>
      <c r="L45" s="68" t="s">
        <v>259</v>
      </c>
      <c r="M45" s="61" t="s">
        <v>46</v>
      </c>
      <c r="N45" s="61" t="s">
        <v>391</v>
      </c>
      <c r="O45" s="61" t="s">
        <v>42</v>
      </c>
      <c r="P45" s="40" t="s">
        <v>326</v>
      </c>
      <c r="Q45" s="41" t="s">
        <v>6</v>
      </c>
    </row>
    <row r="46" spans="1:17" ht="25.5">
      <c r="A46" s="3"/>
      <c r="B46" s="3"/>
      <c r="C46" s="4"/>
      <c r="D46" s="168"/>
      <c r="E46" s="164"/>
      <c r="F46" s="128" t="s">
        <v>79</v>
      </c>
      <c r="G46" s="69" t="s">
        <v>63</v>
      </c>
      <c r="H46" s="58">
        <v>550000</v>
      </c>
      <c r="I46" s="58">
        <v>0</v>
      </c>
      <c r="J46" s="58">
        <v>0</v>
      </c>
      <c r="K46" s="39"/>
      <c r="L46" s="68" t="s">
        <v>259</v>
      </c>
      <c r="M46" s="61" t="s">
        <v>46</v>
      </c>
      <c r="N46" s="61" t="s">
        <v>391</v>
      </c>
      <c r="O46" s="61" t="s">
        <v>42</v>
      </c>
      <c r="P46" s="40" t="s">
        <v>326</v>
      </c>
      <c r="Q46" s="41" t="s">
        <v>6</v>
      </c>
    </row>
    <row r="47" spans="1:17" ht="25.5">
      <c r="A47" s="3"/>
      <c r="B47" s="3"/>
      <c r="C47" s="4"/>
      <c r="D47" s="168"/>
      <c r="E47" s="164"/>
      <c r="F47" s="128" t="s">
        <v>125</v>
      </c>
      <c r="G47" s="69" t="s">
        <v>387</v>
      </c>
      <c r="H47" s="58">
        <v>0</v>
      </c>
      <c r="I47" s="58">
        <v>600000</v>
      </c>
      <c r="J47" s="58">
        <v>600000</v>
      </c>
      <c r="K47" s="39"/>
      <c r="L47" s="68" t="s">
        <v>259</v>
      </c>
      <c r="M47" s="61" t="s">
        <v>46</v>
      </c>
      <c r="N47" s="61" t="s">
        <v>391</v>
      </c>
      <c r="O47" s="61" t="s">
        <v>42</v>
      </c>
      <c r="P47" s="40" t="s">
        <v>326</v>
      </c>
      <c r="Q47" s="41" t="s">
        <v>6</v>
      </c>
    </row>
    <row r="48" spans="1:17" ht="25.5">
      <c r="A48" s="3"/>
      <c r="B48" s="3"/>
      <c r="C48" s="4"/>
      <c r="D48" s="168"/>
      <c r="E48" s="164"/>
      <c r="F48" s="128" t="s">
        <v>115</v>
      </c>
      <c r="G48" s="69" t="s">
        <v>39</v>
      </c>
      <c r="H48" s="58">
        <v>1199500</v>
      </c>
      <c r="I48" s="58">
        <v>0</v>
      </c>
      <c r="J48" s="58">
        <v>0</v>
      </c>
      <c r="K48" s="39"/>
      <c r="L48" s="68" t="s">
        <v>259</v>
      </c>
      <c r="M48" s="61" t="s">
        <v>46</v>
      </c>
      <c r="N48" s="61" t="s">
        <v>391</v>
      </c>
      <c r="O48" s="61" t="s">
        <v>42</v>
      </c>
      <c r="P48" s="40" t="s">
        <v>326</v>
      </c>
      <c r="Q48" s="41" t="s">
        <v>6</v>
      </c>
    </row>
    <row r="49" spans="1:17" ht="30">
      <c r="A49" s="3"/>
      <c r="B49" s="3"/>
      <c r="C49" s="4"/>
      <c r="D49" s="168"/>
      <c r="E49" s="164"/>
      <c r="F49" s="128" t="s">
        <v>117</v>
      </c>
      <c r="G49" s="69" t="s">
        <v>388</v>
      </c>
      <c r="H49" s="58">
        <v>107000</v>
      </c>
      <c r="I49" s="58">
        <v>0</v>
      </c>
      <c r="J49" s="58">
        <v>0</v>
      </c>
      <c r="K49" s="39"/>
      <c r="L49" s="68" t="s">
        <v>259</v>
      </c>
      <c r="M49" s="61" t="s">
        <v>46</v>
      </c>
      <c r="N49" s="61" t="s">
        <v>391</v>
      </c>
      <c r="O49" s="61" t="s">
        <v>42</v>
      </c>
      <c r="P49" s="40" t="s">
        <v>326</v>
      </c>
      <c r="Q49" s="41" t="s">
        <v>6</v>
      </c>
    </row>
    <row r="50" spans="1:17" ht="25.5">
      <c r="A50" s="3"/>
      <c r="B50" s="3"/>
      <c r="C50" s="4"/>
      <c r="D50" s="168"/>
      <c r="E50" s="164"/>
      <c r="F50" s="128" t="s">
        <v>132</v>
      </c>
      <c r="G50" s="69" t="s">
        <v>389</v>
      </c>
      <c r="H50" s="58">
        <v>235000</v>
      </c>
      <c r="I50" s="58">
        <v>0</v>
      </c>
      <c r="J50" s="58">
        <v>0</v>
      </c>
      <c r="K50" s="39"/>
      <c r="L50" s="68" t="s">
        <v>259</v>
      </c>
      <c r="M50" s="61" t="s">
        <v>46</v>
      </c>
      <c r="N50" s="61" t="s">
        <v>391</v>
      </c>
      <c r="O50" s="61" t="s">
        <v>42</v>
      </c>
      <c r="P50" s="40" t="s">
        <v>326</v>
      </c>
      <c r="Q50" s="41" t="s">
        <v>6</v>
      </c>
    </row>
    <row r="51" spans="1:17" ht="25.5">
      <c r="A51" s="3"/>
      <c r="B51" s="3"/>
      <c r="C51" s="4"/>
      <c r="D51" s="168"/>
      <c r="E51" s="164"/>
      <c r="F51" s="128" t="s">
        <v>122</v>
      </c>
      <c r="G51" s="69" t="s">
        <v>390</v>
      </c>
      <c r="H51" s="58">
        <v>250000</v>
      </c>
      <c r="I51" s="58">
        <v>0</v>
      </c>
      <c r="J51" s="58">
        <v>0</v>
      </c>
      <c r="K51" s="39"/>
      <c r="L51" s="68" t="s">
        <v>259</v>
      </c>
      <c r="M51" s="61" t="s">
        <v>46</v>
      </c>
      <c r="N51" s="61" t="s">
        <v>391</v>
      </c>
      <c r="O51" s="61" t="s">
        <v>42</v>
      </c>
      <c r="P51" s="40" t="s">
        <v>326</v>
      </c>
      <c r="Q51" s="41" t="s">
        <v>6</v>
      </c>
    </row>
    <row r="52" spans="1:17" ht="15">
      <c r="A52" s="3"/>
      <c r="B52" s="3"/>
      <c r="C52" s="4"/>
      <c r="D52" s="168"/>
      <c r="E52" s="164"/>
      <c r="F52" s="81" t="s">
        <v>392</v>
      </c>
      <c r="G52" s="84" t="s">
        <v>64</v>
      </c>
      <c r="H52" s="72">
        <v>2000000</v>
      </c>
      <c r="I52" s="72">
        <v>2000000</v>
      </c>
      <c r="J52" s="72">
        <v>0</v>
      </c>
      <c r="K52" s="39"/>
      <c r="L52" s="54"/>
      <c r="M52" s="56"/>
      <c r="N52" s="56"/>
      <c r="O52" s="56"/>
      <c r="P52" s="79" t="s">
        <v>326</v>
      </c>
      <c r="Q52" s="80" t="s">
        <v>6</v>
      </c>
    </row>
    <row r="53" spans="1:17" ht="25.5">
      <c r="A53" s="3"/>
      <c r="B53" s="3"/>
      <c r="C53" s="4"/>
      <c r="D53" s="168"/>
      <c r="E53" s="164"/>
      <c r="F53" s="38" t="s">
        <v>116</v>
      </c>
      <c r="G53" s="69" t="s">
        <v>119</v>
      </c>
      <c r="H53" s="58">
        <v>2000000</v>
      </c>
      <c r="I53" s="58">
        <v>1000000</v>
      </c>
      <c r="J53" s="58">
        <v>0</v>
      </c>
      <c r="K53" s="39"/>
      <c r="L53" s="68" t="s">
        <v>260</v>
      </c>
      <c r="M53" s="61" t="s">
        <v>273</v>
      </c>
      <c r="N53" s="61" t="s">
        <v>42</v>
      </c>
      <c r="O53" s="61" t="s">
        <v>43</v>
      </c>
      <c r="P53" s="40" t="s">
        <v>326</v>
      </c>
      <c r="Q53" s="41" t="s">
        <v>6</v>
      </c>
    </row>
    <row r="54" spans="1:17" ht="25.5">
      <c r="A54" s="3"/>
      <c r="B54" s="3"/>
      <c r="C54" s="4"/>
      <c r="D54" s="168"/>
      <c r="E54" s="164"/>
      <c r="F54" s="38" t="s">
        <v>79</v>
      </c>
      <c r="G54" s="69" t="s">
        <v>120</v>
      </c>
      <c r="H54" s="58">
        <v>0</v>
      </c>
      <c r="I54" s="58">
        <v>1000000</v>
      </c>
      <c r="J54" s="58">
        <v>0</v>
      </c>
      <c r="K54" s="39"/>
      <c r="L54" s="68" t="s">
        <v>260</v>
      </c>
      <c r="M54" s="61" t="s">
        <v>43</v>
      </c>
      <c r="N54" s="61" t="s">
        <v>42</v>
      </c>
      <c r="O54" s="61" t="s">
        <v>43</v>
      </c>
      <c r="P54" s="40" t="s">
        <v>326</v>
      </c>
      <c r="Q54" s="41" t="s">
        <v>6</v>
      </c>
    </row>
    <row r="55" spans="1:17" ht="15">
      <c r="A55" s="3"/>
      <c r="B55" s="3"/>
      <c r="C55" s="4"/>
      <c r="D55" s="168"/>
      <c r="E55" s="164"/>
      <c r="F55" s="81" t="s">
        <v>395</v>
      </c>
      <c r="G55" s="84" t="s">
        <v>28</v>
      </c>
      <c r="H55" s="72">
        <v>1262750</v>
      </c>
      <c r="I55" s="72">
        <v>2000000</v>
      </c>
      <c r="J55" s="72">
        <v>3000000</v>
      </c>
      <c r="K55" s="39"/>
      <c r="L55" s="54"/>
      <c r="M55" s="56"/>
      <c r="N55" s="56"/>
      <c r="O55" s="56"/>
      <c r="P55" s="79" t="s">
        <v>326</v>
      </c>
      <c r="Q55" s="80" t="s">
        <v>6</v>
      </c>
    </row>
    <row r="56" spans="1:17" ht="25.5">
      <c r="A56" s="3"/>
      <c r="B56" s="3"/>
      <c r="C56" s="4"/>
      <c r="D56" s="168"/>
      <c r="E56" s="164"/>
      <c r="F56" s="38" t="s">
        <v>78</v>
      </c>
      <c r="G56" s="69" t="s">
        <v>396</v>
      </c>
      <c r="H56" s="58">
        <v>813750</v>
      </c>
      <c r="I56" s="58">
        <v>0</v>
      </c>
      <c r="J56" s="58">
        <v>0</v>
      </c>
      <c r="K56" s="39"/>
      <c r="L56" s="68" t="s">
        <v>261</v>
      </c>
      <c r="M56" s="61" t="s">
        <v>255</v>
      </c>
      <c r="N56" s="61" t="s">
        <v>253</v>
      </c>
      <c r="O56" s="61" t="s">
        <v>42</v>
      </c>
      <c r="P56" s="40" t="s">
        <v>326</v>
      </c>
      <c r="Q56" s="41" t="s">
        <v>6</v>
      </c>
    </row>
    <row r="57" spans="1:17" ht="25.5">
      <c r="A57" s="3"/>
      <c r="B57" s="3"/>
      <c r="C57" s="4"/>
      <c r="D57" s="168"/>
      <c r="E57" s="164"/>
      <c r="F57" s="38" t="s">
        <v>124</v>
      </c>
      <c r="G57" s="69" t="s">
        <v>397</v>
      </c>
      <c r="H57" s="58">
        <v>206000</v>
      </c>
      <c r="I57" s="58">
        <v>0</v>
      </c>
      <c r="J57" s="58">
        <v>0</v>
      </c>
      <c r="K57" s="39"/>
      <c r="L57" s="68" t="s">
        <v>261</v>
      </c>
      <c r="M57" s="61" t="s">
        <v>255</v>
      </c>
      <c r="N57" s="61" t="s">
        <v>253</v>
      </c>
      <c r="O57" s="61" t="s">
        <v>42</v>
      </c>
      <c r="P57" s="40" t="s">
        <v>326</v>
      </c>
      <c r="Q57" s="41" t="s">
        <v>6</v>
      </c>
    </row>
    <row r="58" spans="1:17" ht="25.5">
      <c r="A58" s="3"/>
      <c r="B58" s="3"/>
      <c r="C58" s="4"/>
      <c r="D58" s="168"/>
      <c r="E58" s="164"/>
      <c r="F58" s="38" t="s">
        <v>115</v>
      </c>
      <c r="G58" s="69" t="s">
        <v>398</v>
      </c>
      <c r="H58" s="58">
        <v>50000</v>
      </c>
      <c r="I58" s="58">
        <v>0</v>
      </c>
      <c r="J58" s="58">
        <v>0</v>
      </c>
      <c r="K58" s="39"/>
      <c r="L58" s="68" t="s">
        <v>261</v>
      </c>
      <c r="M58" s="61" t="s">
        <v>255</v>
      </c>
      <c r="N58" s="61" t="s">
        <v>253</v>
      </c>
      <c r="O58" s="61" t="s">
        <v>42</v>
      </c>
      <c r="P58" s="40" t="s">
        <v>326</v>
      </c>
      <c r="Q58" s="41" t="s">
        <v>6</v>
      </c>
    </row>
    <row r="59" spans="1:17" ht="25.5">
      <c r="A59" s="3"/>
      <c r="B59" s="3"/>
      <c r="C59" s="4"/>
      <c r="D59" s="168"/>
      <c r="E59" s="164"/>
      <c r="F59" s="38" t="s">
        <v>117</v>
      </c>
      <c r="G59" s="69" t="s">
        <v>40</v>
      </c>
      <c r="H59" s="58">
        <v>193000</v>
      </c>
      <c r="I59" s="58">
        <v>0</v>
      </c>
      <c r="J59" s="58">
        <v>0</v>
      </c>
      <c r="K59" s="39"/>
      <c r="L59" s="68" t="s">
        <v>261</v>
      </c>
      <c r="M59" s="61" t="s">
        <v>255</v>
      </c>
      <c r="N59" s="61" t="s">
        <v>253</v>
      </c>
      <c r="O59" s="61" t="s">
        <v>42</v>
      </c>
      <c r="P59" s="40" t="s">
        <v>326</v>
      </c>
      <c r="Q59" s="41" t="s">
        <v>6</v>
      </c>
    </row>
    <row r="60" spans="1:17" ht="25.5">
      <c r="A60" s="3"/>
      <c r="B60" s="3"/>
      <c r="C60" s="4"/>
      <c r="D60" s="168"/>
      <c r="E60" s="164"/>
      <c r="F60" s="38" t="s">
        <v>132</v>
      </c>
      <c r="G60" s="69" t="s">
        <v>399</v>
      </c>
      <c r="H60" s="58">
        <v>0</v>
      </c>
      <c r="I60" s="58">
        <v>2000000</v>
      </c>
      <c r="J60" s="58">
        <v>3000000</v>
      </c>
      <c r="K60" s="39"/>
      <c r="L60" s="68" t="s">
        <v>261</v>
      </c>
      <c r="M60" s="61" t="s">
        <v>255</v>
      </c>
      <c r="N60" s="61" t="s">
        <v>253</v>
      </c>
      <c r="O60" s="61" t="s">
        <v>42</v>
      </c>
      <c r="P60" s="40" t="s">
        <v>326</v>
      </c>
      <c r="Q60" s="41" t="s">
        <v>6</v>
      </c>
    </row>
    <row r="61" spans="1:17" ht="15">
      <c r="A61" s="3"/>
      <c r="B61" s="3"/>
      <c r="C61" s="4"/>
      <c r="D61" s="168"/>
      <c r="E61" s="164"/>
      <c r="F61" s="81" t="s">
        <v>400</v>
      </c>
      <c r="G61" s="84" t="s">
        <v>7</v>
      </c>
      <c r="H61" s="72">
        <v>979000</v>
      </c>
      <c r="I61" s="72">
        <v>1500000</v>
      </c>
      <c r="J61" s="72">
        <v>2500000</v>
      </c>
      <c r="K61" s="39"/>
      <c r="L61" s="54"/>
      <c r="M61" s="56"/>
      <c r="N61" s="56"/>
      <c r="O61" s="56"/>
      <c r="P61" s="106" t="s">
        <v>326</v>
      </c>
      <c r="Q61" s="107" t="s">
        <v>6</v>
      </c>
    </row>
    <row r="62" spans="1:17" ht="25.5">
      <c r="A62" s="3"/>
      <c r="B62" s="3"/>
      <c r="C62" s="4"/>
      <c r="D62" s="168"/>
      <c r="E62" s="164"/>
      <c r="F62" s="38" t="s">
        <v>124</v>
      </c>
      <c r="G62" s="69" t="s">
        <v>401</v>
      </c>
      <c r="H62" s="58">
        <v>55000</v>
      </c>
      <c r="I62" s="58">
        <v>0</v>
      </c>
      <c r="J62" s="58">
        <v>0</v>
      </c>
      <c r="K62" s="39"/>
      <c r="L62" s="68" t="s">
        <v>262</v>
      </c>
      <c r="M62" s="61" t="s">
        <v>255</v>
      </c>
      <c r="N62" s="61" t="s">
        <v>385</v>
      </c>
      <c r="O62" s="61" t="s">
        <v>42</v>
      </c>
      <c r="P62" s="40" t="s">
        <v>326</v>
      </c>
      <c r="Q62" s="41" t="s">
        <v>6</v>
      </c>
    </row>
    <row r="63" spans="1:17" ht="25.5">
      <c r="A63" s="3"/>
      <c r="B63" s="3"/>
      <c r="C63" s="4"/>
      <c r="D63" s="168"/>
      <c r="E63" s="164"/>
      <c r="F63" s="38" t="s">
        <v>87</v>
      </c>
      <c r="G63" s="69" t="s">
        <v>402</v>
      </c>
      <c r="H63" s="58">
        <v>65000</v>
      </c>
      <c r="I63" s="58">
        <v>0</v>
      </c>
      <c r="J63" s="58">
        <v>0</v>
      </c>
      <c r="K63" s="39"/>
      <c r="L63" s="68" t="s">
        <v>262</v>
      </c>
      <c r="M63" s="61" t="s">
        <v>255</v>
      </c>
      <c r="N63" s="61" t="s">
        <v>385</v>
      </c>
      <c r="O63" s="61" t="s">
        <v>42</v>
      </c>
      <c r="P63" s="40" t="s">
        <v>326</v>
      </c>
      <c r="Q63" s="41" t="s">
        <v>6</v>
      </c>
    </row>
    <row r="64" spans="1:17" ht="25.5">
      <c r="A64" s="3"/>
      <c r="B64" s="3"/>
      <c r="C64" s="4"/>
      <c r="D64" s="168"/>
      <c r="E64" s="164"/>
      <c r="F64" s="38" t="s">
        <v>88</v>
      </c>
      <c r="G64" s="69" t="s">
        <v>403</v>
      </c>
      <c r="H64" s="58">
        <v>284000</v>
      </c>
      <c r="I64" s="58">
        <v>0</v>
      </c>
      <c r="J64" s="58">
        <v>0</v>
      </c>
      <c r="K64" s="39"/>
      <c r="L64" s="68" t="s">
        <v>262</v>
      </c>
      <c r="M64" s="61" t="s">
        <v>255</v>
      </c>
      <c r="N64" s="61" t="s">
        <v>385</v>
      </c>
      <c r="O64" s="61" t="s">
        <v>42</v>
      </c>
      <c r="P64" s="40" t="s">
        <v>326</v>
      </c>
      <c r="Q64" s="41" t="s">
        <v>6</v>
      </c>
    </row>
    <row r="65" spans="1:17" ht="25.5">
      <c r="A65" s="3"/>
      <c r="B65" s="3"/>
      <c r="C65" s="4"/>
      <c r="D65" s="168"/>
      <c r="E65" s="164"/>
      <c r="F65" s="38" t="s">
        <v>122</v>
      </c>
      <c r="G65" s="69" t="s">
        <v>140</v>
      </c>
      <c r="H65" s="58">
        <v>380000</v>
      </c>
      <c r="I65" s="58">
        <v>0</v>
      </c>
      <c r="J65" s="58">
        <v>0</v>
      </c>
      <c r="K65" s="39"/>
      <c r="L65" s="68" t="s">
        <v>262</v>
      </c>
      <c r="M65" s="61" t="s">
        <v>255</v>
      </c>
      <c r="N65" s="61" t="s">
        <v>385</v>
      </c>
      <c r="O65" s="61" t="s">
        <v>42</v>
      </c>
      <c r="P65" s="40" t="s">
        <v>326</v>
      </c>
      <c r="Q65" s="41" t="s">
        <v>6</v>
      </c>
    </row>
    <row r="66" spans="1:17" ht="30">
      <c r="A66" s="3"/>
      <c r="B66" s="3"/>
      <c r="C66" s="4"/>
      <c r="D66" s="168"/>
      <c r="E66" s="164"/>
      <c r="F66" s="38" t="s">
        <v>89</v>
      </c>
      <c r="G66" s="69" t="s">
        <v>404</v>
      </c>
      <c r="H66" s="58">
        <v>0</v>
      </c>
      <c r="I66" s="58">
        <v>1000000</v>
      </c>
      <c r="J66" s="58">
        <v>2000000</v>
      </c>
      <c r="K66" s="39"/>
      <c r="L66" s="68" t="s">
        <v>262</v>
      </c>
      <c r="M66" s="61" t="s">
        <v>255</v>
      </c>
      <c r="N66" s="61" t="s">
        <v>385</v>
      </c>
      <c r="O66" s="61" t="s">
        <v>42</v>
      </c>
      <c r="P66" s="40" t="s">
        <v>326</v>
      </c>
      <c r="Q66" s="41" t="s">
        <v>6</v>
      </c>
    </row>
    <row r="67" spans="1:17" ht="25.5">
      <c r="A67" s="3"/>
      <c r="B67" s="3"/>
      <c r="C67" s="4"/>
      <c r="D67" s="168"/>
      <c r="E67" s="164"/>
      <c r="F67" s="38" t="s">
        <v>123</v>
      </c>
      <c r="G67" s="69" t="s">
        <v>141</v>
      </c>
      <c r="H67" s="58">
        <v>195000</v>
      </c>
      <c r="I67" s="58">
        <v>500000</v>
      </c>
      <c r="J67" s="58">
        <v>500000</v>
      </c>
      <c r="K67" s="39"/>
      <c r="L67" s="68" t="s">
        <v>262</v>
      </c>
      <c r="M67" s="61" t="s">
        <v>255</v>
      </c>
      <c r="N67" s="61" t="s">
        <v>385</v>
      </c>
      <c r="O67" s="61" t="s">
        <v>42</v>
      </c>
      <c r="P67" s="40" t="s">
        <v>326</v>
      </c>
      <c r="Q67" s="41" t="s">
        <v>6</v>
      </c>
    </row>
    <row r="68" spans="1:18" ht="15">
      <c r="A68" s="3"/>
      <c r="B68" s="3"/>
      <c r="C68" s="4"/>
      <c r="D68" s="168"/>
      <c r="E68" s="164"/>
      <c r="F68" s="81" t="s">
        <v>423</v>
      </c>
      <c r="G68" s="84" t="s">
        <v>142</v>
      </c>
      <c r="H68" s="72">
        <v>6720450</v>
      </c>
      <c r="I68" s="72">
        <v>9650000</v>
      </c>
      <c r="J68" s="72">
        <v>14150000</v>
      </c>
      <c r="K68" s="39"/>
      <c r="L68" s="133"/>
      <c r="M68" s="134"/>
      <c r="N68" s="134"/>
      <c r="O68" s="134"/>
      <c r="P68" s="106" t="s">
        <v>326</v>
      </c>
      <c r="Q68" s="107" t="s">
        <v>6</v>
      </c>
      <c r="R68" s="135"/>
    </row>
    <row r="69" spans="1:17" ht="12.75">
      <c r="A69" s="3"/>
      <c r="B69" s="3"/>
      <c r="C69" s="4"/>
      <c r="D69" s="168"/>
      <c r="E69" s="164"/>
      <c r="F69" s="38" t="s">
        <v>116</v>
      </c>
      <c r="G69" s="125" t="s">
        <v>143</v>
      </c>
      <c r="H69" s="126" t="s">
        <v>405</v>
      </c>
      <c r="I69" s="126" t="s">
        <v>329</v>
      </c>
      <c r="J69" s="126" t="s">
        <v>329</v>
      </c>
      <c r="K69" s="39"/>
      <c r="L69" s="68" t="s">
        <v>263</v>
      </c>
      <c r="M69" s="61" t="s">
        <v>42</v>
      </c>
      <c r="N69" s="61" t="s">
        <v>43</v>
      </c>
      <c r="O69" s="61" t="s">
        <v>43</v>
      </c>
      <c r="P69" s="40" t="s">
        <v>326</v>
      </c>
      <c r="Q69" s="41" t="s">
        <v>6</v>
      </c>
    </row>
    <row r="70" spans="1:17" ht="12.75">
      <c r="A70" s="3"/>
      <c r="B70" s="3"/>
      <c r="C70" s="4"/>
      <c r="D70" s="168"/>
      <c r="E70" s="164"/>
      <c r="F70" s="38" t="s">
        <v>79</v>
      </c>
      <c r="G70" s="125" t="s">
        <v>144</v>
      </c>
      <c r="H70" s="126" t="s">
        <v>406</v>
      </c>
      <c r="I70" s="126" t="s">
        <v>329</v>
      </c>
      <c r="J70" s="126" t="s">
        <v>329</v>
      </c>
      <c r="K70" s="39"/>
      <c r="L70" s="68" t="s">
        <v>263</v>
      </c>
      <c r="M70" s="61" t="s">
        <v>42</v>
      </c>
      <c r="N70" s="61" t="s">
        <v>43</v>
      </c>
      <c r="O70" s="61" t="s">
        <v>43</v>
      </c>
      <c r="P70" s="40" t="s">
        <v>326</v>
      </c>
      <c r="Q70" s="41" t="s">
        <v>6</v>
      </c>
    </row>
    <row r="71" spans="1:17" ht="12.75">
      <c r="A71" s="3"/>
      <c r="B71" s="3"/>
      <c r="C71" s="4"/>
      <c r="D71" s="168"/>
      <c r="E71" s="164"/>
      <c r="F71" s="38" t="s">
        <v>125</v>
      </c>
      <c r="G71" s="125" t="s">
        <v>145</v>
      </c>
      <c r="H71" s="126" t="s">
        <v>407</v>
      </c>
      <c r="I71" s="126" t="s">
        <v>329</v>
      </c>
      <c r="J71" s="126" t="s">
        <v>329</v>
      </c>
      <c r="K71" s="39"/>
      <c r="L71" s="68" t="s">
        <v>263</v>
      </c>
      <c r="M71" s="61" t="s">
        <v>42</v>
      </c>
      <c r="N71" s="61" t="s">
        <v>43</v>
      </c>
      <c r="O71" s="61" t="s">
        <v>43</v>
      </c>
      <c r="P71" s="40" t="s">
        <v>326</v>
      </c>
      <c r="Q71" s="41" t="s">
        <v>6</v>
      </c>
    </row>
    <row r="72" spans="1:17" ht="12.75">
      <c r="A72" s="3"/>
      <c r="B72" s="3"/>
      <c r="C72" s="4"/>
      <c r="D72" s="168"/>
      <c r="E72" s="164"/>
      <c r="F72" s="38" t="s">
        <v>115</v>
      </c>
      <c r="G72" s="125" t="s">
        <v>429</v>
      </c>
      <c r="H72" s="126" t="s">
        <v>408</v>
      </c>
      <c r="I72" s="126" t="s">
        <v>329</v>
      </c>
      <c r="J72" s="126" t="s">
        <v>329</v>
      </c>
      <c r="K72" s="39"/>
      <c r="L72" s="68" t="s">
        <v>264</v>
      </c>
      <c r="M72" s="61" t="s">
        <v>42</v>
      </c>
      <c r="N72" s="61" t="s">
        <v>43</v>
      </c>
      <c r="O72" s="61" t="s">
        <v>43</v>
      </c>
      <c r="P72" s="40" t="s">
        <v>326</v>
      </c>
      <c r="Q72" s="41" t="s">
        <v>6</v>
      </c>
    </row>
    <row r="73" spans="1:17" ht="12.75">
      <c r="A73" s="3"/>
      <c r="B73" s="3"/>
      <c r="C73" s="4"/>
      <c r="D73" s="168"/>
      <c r="E73" s="164"/>
      <c r="F73" s="38" t="s">
        <v>122</v>
      </c>
      <c r="G73" s="125" t="s">
        <v>146</v>
      </c>
      <c r="H73" s="126" t="s">
        <v>409</v>
      </c>
      <c r="I73" s="126" t="s">
        <v>329</v>
      </c>
      <c r="J73" s="126" t="s">
        <v>329</v>
      </c>
      <c r="K73" s="39"/>
      <c r="L73" s="68" t="s">
        <v>263</v>
      </c>
      <c r="M73" s="61" t="s">
        <v>42</v>
      </c>
      <c r="N73" s="61" t="s">
        <v>43</v>
      </c>
      <c r="O73" s="61" t="s">
        <v>43</v>
      </c>
      <c r="P73" s="40" t="s">
        <v>326</v>
      </c>
      <c r="Q73" s="41" t="s">
        <v>6</v>
      </c>
    </row>
    <row r="74" spans="1:17" ht="12.75">
      <c r="A74" s="3"/>
      <c r="B74" s="3"/>
      <c r="C74" s="4"/>
      <c r="D74" s="168"/>
      <c r="E74" s="164"/>
      <c r="F74" s="38" t="s">
        <v>90</v>
      </c>
      <c r="G74" s="125" t="s">
        <v>147</v>
      </c>
      <c r="H74" s="126" t="s">
        <v>410</v>
      </c>
      <c r="I74" s="126" t="s">
        <v>329</v>
      </c>
      <c r="J74" s="126" t="s">
        <v>329</v>
      </c>
      <c r="K74" s="39"/>
      <c r="L74" s="68" t="s">
        <v>263</v>
      </c>
      <c r="M74" s="61" t="s">
        <v>42</v>
      </c>
      <c r="N74" s="61" t="s">
        <v>43</v>
      </c>
      <c r="O74" s="61" t="s">
        <v>43</v>
      </c>
      <c r="P74" s="40" t="s">
        <v>326</v>
      </c>
      <c r="Q74" s="41" t="s">
        <v>6</v>
      </c>
    </row>
    <row r="75" spans="1:17" ht="12.75">
      <c r="A75" s="3"/>
      <c r="B75" s="3"/>
      <c r="C75" s="4"/>
      <c r="D75" s="168"/>
      <c r="E75" s="164"/>
      <c r="F75" s="38" t="s">
        <v>91</v>
      </c>
      <c r="G75" s="125" t="s">
        <v>430</v>
      </c>
      <c r="H75" s="126" t="s">
        <v>411</v>
      </c>
      <c r="I75" s="126" t="s">
        <v>412</v>
      </c>
      <c r="J75" s="126" t="s">
        <v>333</v>
      </c>
      <c r="K75" s="39"/>
      <c r="L75" s="68" t="s">
        <v>264</v>
      </c>
      <c r="M75" s="61" t="s">
        <v>439</v>
      </c>
      <c r="N75" s="61" t="s">
        <v>385</v>
      </c>
      <c r="O75" s="61" t="s">
        <v>42</v>
      </c>
      <c r="P75" s="40" t="s">
        <v>326</v>
      </c>
      <c r="Q75" s="41" t="s">
        <v>6</v>
      </c>
    </row>
    <row r="76" spans="1:17" ht="12.75">
      <c r="A76" s="3"/>
      <c r="B76" s="3"/>
      <c r="C76" s="4"/>
      <c r="D76" s="168"/>
      <c r="E76" s="164"/>
      <c r="F76" s="38" t="s">
        <v>92</v>
      </c>
      <c r="G76" s="125" t="s">
        <v>431</v>
      </c>
      <c r="H76" s="126" t="s">
        <v>347</v>
      </c>
      <c r="I76" s="126" t="s">
        <v>329</v>
      </c>
      <c r="J76" s="126" t="s">
        <v>329</v>
      </c>
      <c r="K76" s="39"/>
      <c r="L76" s="68" t="s">
        <v>264</v>
      </c>
      <c r="M76" s="61" t="s">
        <v>42</v>
      </c>
      <c r="N76" s="61" t="s">
        <v>43</v>
      </c>
      <c r="O76" s="61" t="s">
        <v>43</v>
      </c>
      <c r="P76" s="40" t="s">
        <v>326</v>
      </c>
      <c r="Q76" s="41" t="s">
        <v>6</v>
      </c>
    </row>
    <row r="77" spans="1:17" ht="12.75">
      <c r="A77" s="3"/>
      <c r="B77" s="3"/>
      <c r="C77" s="4"/>
      <c r="D77" s="168"/>
      <c r="E77" s="164"/>
      <c r="F77" s="38" t="s">
        <v>94</v>
      </c>
      <c r="G77" s="125" t="s">
        <v>148</v>
      </c>
      <c r="H77" s="126" t="s">
        <v>332</v>
      </c>
      <c r="I77" s="126" t="s">
        <v>336</v>
      </c>
      <c r="J77" s="126" t="s">
        <v>331</v>
      </c>
      <c r="K77" s="39"/>
      <c r="L77" s="68" t="s">
        <v>264</v>
      </c>
      <c r="M77" s="61" t="s">
        <v>258</v>
      </c>
      <c r="N77" s="61" t="s">
        <v>440</v>
      </c>
      <c r="O77" s="61" t="s">
        <v>42</v>
      </c>
      <c r="P77" s="40" t="s">
        <v>326</v>
      </c>
      <c r="Q77" s="41" t="s">
        <v>6</v>
      </c>
    </row>
    <row r="78" spans="1:17" ht="25.5">
      <c r="A78" s="3"/>
      <c r="B78" s="3"/>
      <c r="C78" s="4"/>
      <c r="D78" s="168"/>
      <c r="E78" s="164"/>
      <c r="F78" s="38" t="s">
        <v>126</v>
      </c>
      <c r="G78" s="125" t="s">
        <v>149</v>
      </c>
      <c r="H78" s="126" t="s">
        <v>413</v>
      </c>
      <c r="I78" s="126" t="s">
        <v>329</v>
      </c>
      <c r="J78" s="126" t="s">
        <v>329</v>
      </c>
      <c r="K78" s="39"/>
      <c r="L78" s="68" t="s">
        <v>264</v>
      </c>
      <c r="M78" s="61" t="s">
        <v>42</v>
      </c>
      <c r="N78" s="61" t="s">
        <v>43</v>
      </c>
      <c r="O78" s="61" t="s">
        <v>43</v>
      </c>
      <c r="P78" s="40" t="s">
        <v>326</v>
      </c>
      <c r="Q78" s="41" t="s">
        <v>6</v>
      </c>
    </row>
    <row r="79" spans="1:17" ht="12.75">
      <c r="A79" s="3"/>
      <c r="B79" s="3"/>
      <c r="C79" s="4"/>
      <c r="D79" s="168"/>
      <c r="E79" s="164"/>
      <c r="F79" s="38" t="s">
        <v>424</v>
      </c>
      <c r="G79" s="125" t="s">
        <v>432</v>
      </c>
      <c r="H79" s="126" t="s">
        <v>329</v>
      </c>
      <c r="I79" s="126" t="s">
        <v>329</v>
      </c>
      <c r="J79" s="126" t="s">
        <v>333</v>
      </c>
      <c r="K79" s="39"/>
      <c r="L79" s="68" t="s">
        <v>264</v>
      </c>
      <c r="M79" s="61" t="s">
        <v>43</v>
      </c>
      <c r="N79" s="61" t="s">
        <v>43</v>
      </c>
      <c r="O79" s="61" t="s">
        <v>42</v>
      </c>
      <c r="P79" s="40" t="s">
        <v>326</v>
      </c>
      <c r="Q79" s="41" t="s">
        <v>6</v>
      </c>
    </row>
    <row r="80" spans="1:17" ht="12.75">
      <c r="A80" s="3"/>
      <c r="B80" s="3"/>
      <c r="C80" s="4"/>
      <c r="D80" s="168"/>
      <c r="E80" s="164"/>
      <c r="F80" s="38" t="s">
        <v>136</v>
      </c>
      <c r="G80" s="125" t="s">
        <v>433</v>
      </c>
      <c r="H80" s="126" t="s">
        <v>414</v>
      </c>
      <c r="I80" s="126" t="s">
        <v>329</v>
      </c>
      <c r="J80" s="126" t="s">
        <v>329</v>
      </c>
      <c r="K80" s="39"/>
      <c r="L80" s="68" t="s">
        <v>264</v>
      </c>
      <c r="M80" s="61" t="s">
        <v>42</v>
      </c>
      <c r="N80" s="61" t="s">
        <v>43</v>
      </c>
      <c r="O80" s="61" t="s">
        <v>43</v>
      </c>
      <c r="P80" s="40" t="s">
        <v>326</v>
      </c>
      <c r="Q80" s="41" t="s">
        <v>6</v>
      </c>
    </row>
    <row r="81" spans="1:17" ht="12.75">
      <c r="A81" s="3"/>
      <c r="B81" s="3"/>
      <c r="C81" s="4"/>
      <c r="D81" s="168"/>
      <c r="E81" s="164"/>
      <c r="F81" s="38" t="s">
        <v>425</v>
      </c>
      <c r="G81" s="125" t="s">
        <v>434</v>
      </c>
      <c r="H81" s="126" t="s">
        <v>329</v>
      </c>
      <c r="I81" s="126" t="s">
        <v>334</v>
      </c>
      <c r="J81" s="126" t="s">
        <v>415</v>
      </c>
      <c r="K81" s="39"/>
      <c r="L81" s="68" t="s">
        <v>264</v>
      </c>
      <c r="M81" s="61" t="s">
        <v>43</v>
      </c>
      <c r="N81" s="61" t="s">
        <v>252</v>
      </c>
      <c r="O81" s="61" t="s">
        <v>42</v>
      </c>
      <c r="P81" s="40" t="s">
        <v>326</v>
      </c>
      <c r="Q81" s="41" t="s">
        <v>6</v>
      </c>
    </row>
    <row r="82" spans="1:17" ht="12.75">
      <c r="A82" s="3"/>
      <c r="B82" s="3"/>
      <c r="C82" s="4"/>
      <c r="D82" s="168"/>
      <c r="E82" s="164"/>
      <c r="F82" s="38" t="s">
        <v>426</v>
      </c>
      <c r="G82" s="125" t="s">
        <v>435</v>
      </c>
      <c r="H82" s="126" t="s">
        <v>354</v>
      </c>
      <c r="I82" s="126" t="s">
        <v>330</v>
      </c>
      <c r="J82" s="126" t="s">
        <v>416</v>
      </c>
      <c r="K82" s="39"/>
      <c r="L82" s="68" t="s">
        <v>264</v>
      </c>
      <c r="M82" s="61" t="s">
        <v>255</v>
      </c>
      <c r="N82" s="61" t="s">
        <v>380</v>
      </c>
      <c r="O82" s="61" t="s">
        <v>42</v>
      </c>
      <c r="P82" s="40" t="s">
        <v>326</v>
      </c>
      <c r="Q82" s="41" t="s">
        <v>6</v>
      </c>
    </row>
    <row r="83" spans="1:17" ht="12.75">
      <c r="A83" s="3"/>
      <c r="B83" s="3"/>
      <c r="C83" s="4"/>
      <c r="D83" s="168"/>
      <c r="E83" s="164"/>
      <c r="F83" s="38" t="s">
        <v>427</v>
      </c>
      <c r="G83" s="125" t="s">
        <v>436</v>
      </c>
      <c r="H83" s="126" t="s">
        <v>329</v>
      </c>
      <c r="I83" s="126" t="s">
        <v>417</v>
      </c>
      <c r="J83" s="126" t="s">
        <v>418</v>
      </c>
      <c r="K83" s="39"/>
      <c r="L83" s="68" t="s">
        <v>264</v>
      </c>
      <c r="M83" s="61" t="s">
        <v>43</v>
      </c>
      <c r="N83" s="61" t="s">
        <v>441</v>
      </c>
      <c r="O83" s="61" t="s">
        <v>42</v>
      </c>
      <c r="P83" s="40" t="s">
        <v>326</v>
      </c>
      <c r="Q83" s="41" t="s">
        <v>6</v>
      </c>
    </row>
    <row r="84" spans="1:17" ht="12.75">
      <c r="A84" s="3"/>
      <c r="B84" s="3"/>
      <c r="C84" s="4"/>
      <c r="D84" s="168"/>
      <c r="E84" s="164"/>
      <c r="F84" s="38" t="s">
        <v>127</v>
      </c>
      <c r="G84" s="125" t="s">
        <v>150</v>
      </c>
      <c r="H84" s="126" t="s">
        <v>419</v>
      </c>
      <c r="I84" s="126" t="s">
        <v>412</v>
      </c>
      <c r="J84" s="126" t="s">
        <v>412</v>
      </c>
      <c r="K84" s="39"/>
      <c r="L84" s="68" t="s">
        <v>264</v>
      </c>
      <c r="M84" s="61" t="s">
        <v>266</v>
      </c>
      <c r="N84" s="61" t="s">
        <v>250</v>
      </c>
      <c r="O84" s="61" t="s">
        <v>42</v>
      </c>
      <c r="P84" s="40" t="s">
        <v>326</v>
      </c>
      <c r="Q84" s="41" t="s">
        <v>6</v>
      </c>
    </row>
    <row r="85" spans="1:17" ht="12.75">
      <c r="A85" s="3"/>
      <c r="B85" s="3"/>
      <c r="C85" s="4"/>
      <c r="D85" s="168"/>
      <c r="E85" s="164"/>
      <c r="F85" s="38" t="s">
        <v>128</v>
      </c>
      <c r="G85" s="125" t="s">
        <v>151</v>
      </c>
      <c r="H85" s="126" t="s">
        <v>329</v>
      </c>
      <c r="I85" s="126" t="s">
        <v>329</v>
      </c>
      <c r="J85" s="126" t="s">
        <v>354</v>
      </c>
      <c r="K85" s="39"/>
      <c r="L85" s="68" t="s">
        <v>264</v>
      </c>
      <c r="M85" s="61" t="s">
        <v>43</v>
      </c>
      <c r="N85" s="61" t="s">
        <v>43</v>
      </c>
      <c r="O85" s="61" t="s">
        <v>42</v>
      </c>
      <c r="P85" s="40" t="s">
        <v>326</v>
      </c>
      <c r="Q85" s="41" t="s">
        <v>6</v>
      </c>
    </row>
    <row r="86" spans="1:17" ht="12.75">
      <c r="A86" s="3"/>
      <c r="B86" s="3"/>
      <c r="C86" s="4"/>
      <c r="D86" s="168"/>
      <c r="E86" s="164"/>
      <c r="F86" s="38" t="s">
        <v>428</v>
      </c>
      <c r="G86" s="125" t="s">
        <v>437</v>
      </c>
      <c r="H86" s="126" t="s">
        <v>329</v>
      </c>
      <c r="I86" s="126" t="s">
        <v>336</v>
      </c>
      <c r="J86" s="126" t="s">
        <v>344</v>
      </c>
      <c r="K86" s="39"/>
      <c r="L86" s="68" t="s">
        <v>264</v>
      </c>
      <c r="M86" s="61" t="s">
        <v>43</v>
      </c>
      <c r="N86" s="61" t="s">
        <v>255</v>
      </c>
      <c r="O86" s="61" t="s">
        <v>42</v>
      </c>
      <c r="P86" s="40" t="s">
        <v>326</v>
      </c>
      <c r="Q86" s="41" t="s">
        <v>6</v>
      </c>
    </row>
    <row r="87" spans="1:17" ht="12.75">
      <c r="A87" s="3"/>
      <c r="B87" s="3"/>
      <c r="C87" s="4"/>
      <c r="D87" s="168"/>
      <c r="E87" s="164"/>
      <c r="F87" s="38" t="s">
        <v>129</v>
      </c>
      <c r="G87" s="125" t="s">
        <v>152</v>
      </c>
      <c r="H87" s="126" t="s">
        <v>420</v>
      </c>
      <c r="I87" s="126" t="s">
        <v>336</v>
      </c>
      <c r="J87" s="126" t="s">
        <v>336</v>
      </c>
      <c r="K87" s="39"/>
      <c r="L87" s="68" t="s">
        <v>264</v>
      </c>
      <c r="M87" s="61" t="s">
        <v>374</v>
      </c>
      <c r="N87" s="61" t="s">
        <v>442</v>
      </c>
      <c r="O87" s="61" t="s">
        <v>42</v>
      </c>
      <c r="P87" s="40" t="s">
        <v>326</v>
      </c>
      <c r="Q87" s="41" t="s">
        <v>6</v>
      </c>
    </row>
    <row r="88" spans="1:17" ht="12.75">
      <c r="A88" s="3"/>
      <c r="B88" s="3"/>
      <c r="C88" s="4"/>
      <c r="D88" s="168"/>
      <c r="E88" s="164"/>
      <c r="F88" s="38" t="s">
        <v>130</v>
      </c>
      <c r="G88" s="125" t="s">
        <v>153</v>
      </c>
      <c r="H88" s="126" t="s">
        <v>421</v>
      </c>
      <c r="I88" s="126" t="s">
        <v>354</v>
      </c>
      <c r="J88" s="126" t="s">
        <v>331</v>
      </c>
      <c r="K88" s="39"/>
      <c r="L88" s="68" t="s">
        <v>264</v>
      </c>
      <c r="M88" s="61" t="s">
        <v>251</v>
      </c>
      <c r="N88" s="61" t="s">
        <v>267</v>
      </c>
      <c r="O88" s="61" t="s">
        <v>42</v>
      </c>
      <c r="P88" s="40" t="s">
        <v>326</v>
      </c>
      <c r="Q88" s="41" t="s">
        <v>6</v>
      </c>
    </row>
    <row r="89" spans="1:17" ht="12.75">
      <c r="A89" s="3"/>
      <c r="B89" s="3"/>
      <c r="C89" s="4"/>
      <c r="D89" s="168"/>
      <c r="E89" s="164"/>
      <c r="F89" s="38" t="s">
        <v>138</v>
      </c>
      <c r="G89" s="125" t="s">
        <v>438</v>
      </c>
      <c r="H89" s="126" t="s">
        <v>329</v>
      </c>
      <c r="I89" s="126" t="s">
        <v>344</v>
      </c>
      <c r="J89" s="126" t="s">
        <v>344</v>
      </c>
      <c r="K89" s="39"/>
      <c r="L89" s="68" t="s">
        <v>264</v>
      </c>
      <c r="M89" s="61" t="s">
        <v>43</v>
      </c>
      <c r="N89" s="61" t="s">
        <v>385</v>
      </c>
      <c r="O89" s="61" t="s">
        <v>42</v>
      </c>
      <c r="P89" s="40" t="s">
        <v>326</v>
      </c>
      <c r="Q89" s="41" t="s">
        <v>6</v>
      </c>
    </row>
    <row r="90" spans="1:17" ht="12.75">
      <c r="A90" s="3"/>
      <c r="B90" s="3"/>
      <c r="C90" s="4"/>
      <c r="D90" s="168"/>
      <c r="E90" s="164"/>
      <c r="F90" s="38" t="s">
        <v>131</v>
      </c>
      <c r="G90" s="125" t="s">
        <v>154</v>
      </c>
      <c r="H90" s="126" t="s">
        <v>422</v>
      </c>
      <c r="I90" s="126" t="s">
        <v>334</v>
      </c>
      <c r="J90" s="126" t="s">
        <v>334</v>
      </c>
      <c r="K90" s="39"/>
      <c r="L90" s="68" t="s">
        <v>264</v>
      </c>
      <c r="M90" s="61" t="s">
        <v>443</v>
      </c>
      <c r="N90" s="61" t="s">
        <v>444</v>
      </c>
      <c r="O90" s="61" t="s">
        <v>42</v>
      </c>
      <c r="P90" s="40" t="s">
        <v>326</v>
      </c>
      <c r="Q90" s="41" t="s">
        <v>6</v>
      </c>
    </row>
    <row r="91" spans="1:17" ht="15">
      <c r="A91" s="3"/>
      <c r="B91" s="3"/>
      <c r="C91" s="4"/>
      <c r="D91" s="168"/>
      <c r="E91" s="164"/>
      <c r="F91" s="81" t="s">
        <v>450</v>
      </c>
      <c r="G91" s="84" t="s">
        <v>170</v>
      </c>
      <c r="H91" s="72">
        <v>640700</v>
      </c>
      <c r="I91" s="72">
        <v>350000</v>
      </c>
      <c r="J91" s="72">
        <v>350000</v>
      </c>
      <c r="K91" s="39"/>
      <c r="L91" s="54"/>
      <c r="M91" s="56"/>
      <c r="N91" s="56"/>
      <c r="O91" s="56"/>
      <c r="P91" s="106" t="s">
        <v>326</v>
      </c>
      <c r="Q91" s="106" t="s">
        <v>6</v>
      </c>
    </row>
    <row r="92" spans="1:17" ht="15">
      <c r="A92" s="3"/>
      <c r="B92" s="3"/>
      <c r="C92" s="4"/>
      <c r="D92" s="168"/>
      <c r="E92" s="164"/>
      <c r="F92" s="38" t="s">
        <v>116</v>
      </c>
      <c r="G92" s="69" t="s">
        <v>445</v>
      </c>
      <c r="H92" s="58">
        <v>50000</v>
      </c>
      <c r="I92" s="58">
        <v>0</v>
      </c>
      <c r="J92" s="58">
        <v>0</v>
      </c>
      <c r="K92" s="39"/>
      <c r="L92" s="68" t="s">
        <v>271</v>
      </c>
      <c r="M92" s="61" t="s">
        <v>42</v>
      </c>
      <c r="N92" s="61" t="s">
        <v>43</v>
      </c>
      <c r="O92" s="61" t="s">
        <v>43</v>
      </c>
      <c r="P92" s="40" t="s">
        <v>326</v>
      </c>
      <c r="Q92" s="40" t="s">
        <v>6</v>
      </c>
    </row>
    <row r="93" spans="1:17" ht="15">
      <c r="A93" s="3"/>
      <c r="B93" s="3"/>
      <c r="C93" s="4"/>
      <c r="D93" s="168"/>
      <c r="E93" s="164"/>
      <c r="F93" s="129" t="s">
        <v>115</v>
      </c>
      <c r="G93" s="130" t="s">
        <v>446</v>
      </c>
      <c r="H93" s="131">
        <v>220000</v>
      </c>
      <c r="I93" s="131"/>
      <c r="J93" s="131"/>
      <c r="K93" s="39"/>
      <c r="L93" s="68" t="s">
        <v>271</v>
      </c>
      <c r="M93" s="132" t="s">
        <v>42</v>
      </c>
      <c r="N93" s="132" t="s">
        <v>43</v>
      </c>
      <c r="O93" s="132" t="s">
        <v>43</v>
      </c>
      <c r="P93" s="40" t="s">
        <v>326</v>
      </c>
      <c r="Q93" s="40" t="s">
        <v>6</v>
      </c>
    </row>
    <row r="94" spans="1:17" ht="15">
      <c r="A94" s="3"/>
      <c r="B94" s="3"/>
      <c r="C94" s="4"/>
      <c r="D94" s="168"/>
      <c r="E94" s="164"/>
      <c r="F94" s="129" t="s">
        <v>117</v>
      </c>
      <c r="G94" s="130" t="s">
        <v>447</v>
      </c>
      <c r="H94" s="131">
        <v>0</v>
      </c>
      <c r="I94" s="131">
        <v>350000</v>
      </c>
      <c r="J94" s="131">
        <v>350000</v>
      </c>
      <c r="K94" s="39"/>
      <c r="L94" s="68" t="s">
        <v>271</v>
      </c>
      <c r="M94" s="132" t="s">
        <v>43</v>
      </c>
      <c r="N94" s="132" t="s">
        <v>385</v>
      </c>
      <c r="O94" s="132" t="s">
        <v>42</v>
      </c>
      <c r="P94" s="40" t="s">
        <v>326</v>
      </c>
      <c r="Q94" s="40" t="s">
        <v>6</v>
      </c>
    </row>
    <row r="95" spans="1:17" ht="15">
      <c r="A95" s="3"/>
      <c r="B95" s="3"/>
      <c r="C95" s="4"/>
      <c r="D95" s="168"/>
      <c r="E95" s="164"/>
      <c r="F95" s="129" t="s">
        <v>82</v>
      </c>
      <c r="G95" s="130" t="s">
        <v>448</v>
      </c>
      <c r="H95" s="131">
        <v>88200</v>
      </c>
      <c r="I95" s="131"/>
      <c r="J95" s="131"/>
      <c r="K95" s="39"/>
      <c r="L95" s="68" t="s">
        <v>271</v>
      </c>
      <c r="M95" s="132" t="s">
        <v>42</v>
      </c>
      <c r="N95" s="132" t="s">
        <v>43</v>
      </c>
      <c r="O95" s="132" t="s">
        <v>43</v>
      </c>
      <c r="P95" s="40" t="s">
        <v>326</v>
      </c>
      <c r="Q95" s="40" t="s">
        <v>6</v>
      </c>
    </row>
    <row r="96" spans="1:17" ht="15">
      <c r="A96" s="3"/>
      <c r="B96" s="3"/>
      <c r="C96" s="4"/>
      <c r="D96" s="168"/>
      <c r="E96" s="164"/>
      <c r="F96" s="129" t="s">
        <v>83</v>
      </c>
      <c r="G96" s="130" t="s">
        <v>449</v>
      </c>
      <c r="H96" s="131">
        <v>100000</v>
      </c>
      <c r="I96" s="131"/>
      <c r="J96" s="131"/>
      <c r="K96" s="39"/>
      <c r="L96" s="68" t="s">
        <v>271</v>
      </c>
      <c r="M96" s="132" t="s">
        <v>42</v>
      </c>
      <c r="N96" s="132" t="s">
        <v>43</v>
      </c>
      <c r="O96" s="132" t="s">
        <v>43</v>
      </c>
      <c r="P96" s="40" t="s">
        <v>326</v>
      </c>
      <c r="Q96" s="40" t="s">
        <v>6</v>
      </c>
    </row>
    <row r="97" spans="1:17" ht="21.75" customHeight="1" thickBot="1">
      <c r="A97" s="3"/>
      <c r="B97" s="3"/>
      <c r="C97" s="4"/>
      <c r="D97" s="168"/>
      <c r="E97" s="164"/>
      <c r="F97" s="42" t="s">
        <v>138</v>
      </c>
      <c r="G97" s="85" t="s">
        <v>171</v>
      </c>
      <c r="H97" s="60">
        <v>182500</v>
      </c>
      <c r="I97" s="60">
        <v>0</v>
      </c>
      <c r="J97" s="60">
        <v>0</v>
      </c>
      <c r="K97" s="43"/>
      <c r="L97" s="109" t="s">
        <v>271</v>
      </c>
      <c r="M97" s="108" t="s">
        <v>42</v>
      </c>
      <c r="N97" s="108" t="s">
        <v>43</v>
      </c>
      <c r="O97" s="108" t="s">
        <v>43</v>
      </c>
      <c r="P97" s="44" t="s">
        <v>326</v>
      </c>
      <c r="Q97" s="44" t="s">
        <v>6</v>
      </c>
    </row>
    <row r="98" spans="1:17" ht="15">
      <c r="A98" s="3"/>
      <c r="B98" s="3"/>
      <c r="C98" s="4"/>
      <c r="D98" s="168"/>
      <c r="E98" s="156" t="s">
        <v>71</v>
      </c>
      <c r="F98" s="91" t="s">
        <v>451</v>
      </c>
      <c r="G98" s="92" t="s">
        <v>155</v>
      </c>
      <c r="H98" s="93">
        <v>2999500</v>
      </c>
      <c r="I98" s="93">
        <v>9097500</v>
      </c>
      <c r="J98" s="93">
        <v>10597500</v>
      </c>
      <c r="K98" s="51"/>
      <c r="L98" s="89"/>
      <c r="M98" s="90"/>
      <c r="N98" s="90"/>
      <c r="O98" s="90"/>
      <c r="P98" s="115" t="s">
        <v>326</v>
      </c>
      <c r="Q98" s="115" t="s">
        <v>6</v>
      </c>
    </row>
    <row r="99" spans="1:17" ht="15">
      <c r="A99" s="136"/>
      <c r="B99" s="136"/>
      <c r="C99" s="137"/>
      <c r="D99" s="168"/>
      <c r="E99" s="155"/>
      <c r="F99" s="138" t="s">
        <v>124</v>
      </c>
      <c r="G99" s="139" t="s">
        <v>452</v>
      </c>
      <c r="H99" s="140">
        <v>300000</v>
      </c>
      <c r="I99" s="140"/>
      <c r="J99" s="140"/>
      <c r="K99" s="141"/>
      <c r="L99" s="68" t="s">
        <v>272</v>
      </c>
      <c r="M99" s="116" t="s">
        <v>42</v>
      </c>
      <c r="N99" s="143">
        <v>0</v>
      </c>
      <c r="O99" s="143">
        <v>0</v>
      </c>
      <c r="P99" s="142" t="s">
        <v>326</v>
      </c>
      <c r="Q99" s="142" t="s">
        <v>6</v>
      </c>
    </row>
    <row r="100" spans="1:17" ht="15">
      <c r="A100" s="3"/>
      <c r="B100" s="3"/>
      <c r="C100" s="4"/>
      <c r="D100" s="168"/>
      <c r="E100" s="155"/>
      <c r="F100" s="38" t="s">
        <v>125</v>
      </c>
      <c r="G100" s="69" t="s">
        <v>156</v>
      </c>
      <c r="H100" s="58">
        <v>697500</v>
      </c>
      <c r="I100" s="58">
        <v>97500</v>
      </c>
      <c r="J100" s="58">
        <v>97500</v>
      </c>
      <c r="K100" s="39"/>
      <c r="L100" s="68" t="s">
        <v>272</v>
      </c>
      <c r="M100" s="110">
        <f>+H100/($H$106+$I$106+$J$106)</f>
        <v>0.42272727272727273</v>
      </c>
      <c r="N100" s="110">
        <f>(+I100+H100)/($H100+$I100+$J100)</f>
        <v>0.8907563025210085</v>
      </c>
      <c r="O100" s="110">
        <f>(+J100+I100+H100)/($H100+$I100+$J100)</f>
        <v>1</v>
      </c>
      <c r="P100" s="142" t="s">
        <v>326</v>
      </c>
      <c r="Q100" s="142" t="s">
        <v>6</v>
      </c>
    </row>
    <row r="101" spans="1:17" ht="15">
      <c r="A101" s="3"/>
      <c r="B101" s="3"/>
      <c r="C101" s="4"/>
      <c r="D101" s="168"/>
      <c r="E101" s="155"/>
      <c r="F101" s="38" t="s">
        <v>132</v>
      </c>
      <c r="G101" s="69" t="s">
        <v>157</v>
      </c>
      <c r="H101" s="58">
        <v>315000</v>
      </c>
      <c r="I101" s="58">
        <v>1000000</v>
      </c>
      <c r="J101" s="58">
        <v>1000000</v>
      </c>
      <c r="K101" s="39"/>
      <c r="L101" s="68" t="s">
        <v>272</v>
      </c>
      <c r="M101" s="110">
        <f>+H101/($H$106+$I$106+$J$106)</f>
        <v>0.19090909090909092</v>
      </c>
      <c r="N101" s="110">
        <f>(+I101+H101)/($H101+$I101+$J101)</f>
        <v>0.5680345572354212</v>
      </c>
      <c r="O101" s="110">
        <f>(+J101+I101+H101)/($H101+$I101+$J101)</f>
        <v>1</v>
      </c>
      <c r="P101" s="142" t="s">
        <v>326</v>
      </c>
      <c r="Q101" s="142" t="s">
        <v>6</v>
      </c>
    </row>
    <row r="102" spans="1:17" ht="15">
      <c r="A102" s="3"/>
      <c r="B102" s="3"/>
      <c r="C102" s="4"/>
      <c r="D102" s="168"/>
      <c r="E102" s="155"/>
      <c r="F102" s="38" t="s">
        <v>123</v>
      </c>
      <c r="G102" s="69" t="s">
        <v>158</v>
      </c>
      <c r="H102" s="58">
        <v>50000</v>
      </c>
      <c r="I102" s="58"/>
      <c r="J102" s="58"/>
      <c r="K102" s="39"/>
      <c r="L102" s="68" t="s">
        <v>272</v>
      </c>
      <c r="M102" s="110" t="s">
        <v>42</v>
      </c>
      <c r="N102" s="110">
        <v>0</v>
      </c>
      <c r="O102" s="110">
        <v>0</v>
      </c>
      <c r="P102" s="142" t="s">
        <v>326</v>
      </c>
      <c r="Q102" s="142" t="s">
        <v>6</v>
      </c>
    </row>
    <row r="103" spans="1:17" ht="15">
      <c r="A103" s="3"/>
      <c r="B103" s="3"/>
      <c r="C103" s="4"/>
      <c r="D103" s="168"/>
      <c r="E103" s="155"/>
      <c r="F103" s="38" t="s">
        <v>118</v>
      </c>
      <c r="G103" s="69" t="s">
        <v>453</v>
      </c>
      <c r="H103" s="58">
        <v>100000</v>
      </c>
      <c r="I103" s="58">
        <v>2000000</v>
      </c>
      <c r="J103" s="58">
        <v>3000000</v>
      </c>
      <c r="K103" s="39"/>
      <c r="L103" s="68" t="s">
        <v>272</v>
      </c>
      <c r="M103" s="110">
        <f>+H103/($H$106+$I$106+$J$106)</f>
        <v>0.06060606060606061</v>
      </c>
      <c r="N103" s="110">
        <f>(+I103+H103)/($H103+$I103+$J103)</f>
        <v>0.4117647058823529</v>
      </c>
      <c r="O103" s="110">
        <f>(+J103+I103+H103)/($H103+$I103+$J103)</f>
        <v>1</v>
      </c>
      <c r="P103" s="142" t="s">
        <v>326</v>
      </c>
      <c r="Q103" s="142" t="s">
        <v>6</v>
      </c>
    </row>
    <row r="104" spans="1:17" ht="15">
      <c r="A104" s="3"/>
      <c r="B104" s="3"/>
      <c r="C104" s="4"/>
      <c r="D104" s="168"/>
      <c r="E104" s="155"/>
      <c r="F104" s="38" t="s">
        <v>91</v>
      </c>
      <c r="G104" s="69" t="s">
        <v>159</v>
      </c>
      <c r="H104" s="58">
        <v>717000</v>
      </c>
      <c r="I104" s="58"/>
      <c r="J104" s="58"/>
      <c r="K104" s="39"/>
      <c r="L104" s="68" t="s">
        <v>272</v>
      </c>
      <c r="M104" s="110" t="s">
        <v>42</v>
      </c>
      <c r="N104" s="110">
        <v>0</v>
      </c>
      <c r="O104" s="110">
        <v>0</v>
      </c>
      <c r="P104" s="142" t="s">
        <v>326</v>
      </c>
      <c r="Q104" s="142" t="s">
        <v>6</v>
      </c>
    </row>
    <row r="105" spans="1:17" ht="15">
      <c r="A105" s="3"/>
      <c r="B105" s="3"/>
      <c r="C105" s="4"/>
      <c r="D105" s="168"/>
      <c r="E105" s="155"/>
      <c r="F105" s="38" t="s">
        <v>133</v>
      </c>
      <c r="G105" s="69" t="s">
        <v>160</v>
      </c>
      <c r="H105" s="58">
        <v>0</v>
      </c>
      <c r="I105" s="58">
        <v>500000</v>
      </c>
      <c r="J105" s="58">
        <v>500000</v>
      </c>
      <c r="K105" s="39"/>
      <c r="L105" s="68" t="s">
        <v>272</v>
      </c>
      <c r="M105" s="110">
        <f>+H105/($H$106+$I$106+$J$106)</f>
        <v>0</v>
      </c>
      <c r="N105" s="110">
        <f>(+I105+H105)/($H105+$I105+$J105)</f>
        <v>0.5</v>
      </c>
      <c r="O105" s="110">
        <f>(+J105+I105+H105)/($H105+$I105+$J105)</f>
        <v>1</v>
      </c>
      <c r="P105" s="142" t="s">
        <v>326</v>
      </c>
      <c r="Q105" s="142" t="s">
        <v>6</v>
      </c>
    </row>
    <row r="106" spans="1:17" ht="15">
      <c r="A106" s="3"/>
      <c r="B106" s="3"/>
      <c r="C106" s="4"/>
      <c r="D106" s="168"/>
      <c r="E106" s="155"/>
      <c r="F106" s="38" t="s">
        <v>93</v>
      </c>
      <c r="G106" s="69" t="s">
        <v>454</v>
      </c>
      <c r="H106" s="58">
        <v>150000</v>
      </c>
      <c r="I106" s="58">
        <v>500000</v>
      </c>
      <c r="J106" s="58">
        <v>1000000</v>
      </c>
      <c r="K106" s="39"/>
      <c r="L106" s="68" t="s">
        <v>272</v>
      </c>
      <c r="M106" s="110">
        <f>+H106/($H$106+$I$106+$J$106)</f>
        <v>0.09090909090909091</v>
      </c>
      <c r="N106" s="110">
        <f>(+I106+H106)/($H$106+$I$106+$J$106)</f>
        <v>0.3939393939393939</v>
      </c>
      <c r="O106" s="110">
        <f>(+J106+I106+H106)/($H$106+$I$106+$J$106)</f>
        <v>1</v>
      </c>
      <c r="P106" s="142" t="s">
        <v>326</v>
      </c>
      <c r="Q106" s="142" t="s">
        <v>6</v>
      </c>
    </row>
    <row r="107" spans="1:17" ht="15">
      <c r="A107" s="3"/>
      <c r="B107" s="3"/>
      <c r="C107" s="4"/>
      <c r="D107" s="168"/>
      <c r="E107" s="155"/>
      <c r="F107" s="38" t="s">
        <v>94</v>
      </c>
      <c r="G107" s="69" t="s">
        <v>455</v>
      </c>
      <c r="H107" s="58">
        <v>0</v>
      </c>
      <c r="I107" s="58">
        <v>5000000</v>
      </c>
      <c r="J107" s="58">
        <v>5000000</v>
      </c>
      <c r="K107" s="39"/>
      <c r="L107" s="68" t="s">
        <v>272</v>
      </c>
      <c r="M107" s="110" t="s">
        <v>43</v>
      </c>
      <c r="N107" s="110" t="s">
        <v>385</v>
      </c>
      <c r="O107" s="110" t="s">
        <v>42</v>
      </c>
      <c r="P107" s="142" t="s">
        <v>326</v>
      </c>
      <c r="Q107" s="142" t="s">
        <v>6</v>
      </c>
    </row>
    <row r="108" spans="1:17" ht="15">
      <c r="A108" s="3"/>
      <c r="B108" s="3"/>
      <c r="C108" s="4"/>
      <c r="D108" s="168"/>
      <c r="E108" s="155"/>
      <c r="F108" s="38" t="s">
        <v>137</v>
      </c>
      <c r="G108" s="69" t="s">
        <v>456</v>
      </c>
      <c r="H108" s="58">
        <v>670000</v>
      </c>
      <c r="I108" s="58">
        <v>0</v>
      </c>
      <c r="J108" s="58">
        <v>0</v>
      </c>
      <c r="K108" s="39"/>
      <c r="L108" s="68" t="s">
        <v>272</v>
      </c>
      <c r="M108" s="110" t="s">
        <v>42</v>
      </c>
      <c r="N108" s="110">
        <v>0</v>
      </c>
      <c r="O108" s="110">
        <v>0</v>
      </c>
      <c r="P108" s="40" t="s">
        <v>326</v>
      </c>
      <c r="Q108" s="40" t="s">
        <v>6</v>
      </c>
    </row>
    <row r="109" spans="1:17" ht="15">
      <c r="A109" s="3"/>
      <c r="B109" s="3"/>
      <c r="C109" s="4"/>
      <c r="D109" s="168"/>
      <c r="E109" s="155"/>
      <c r="F109" s="81" t="s">
        <v>457</v>
      </c>
      <c r="G109" s="84" t="s">
        <v>161</v>
      </c>
      <c r="H109" s="72">
        <v>39206250</v>
      </c>
      <c r="I109" s="72">
        <v>12300000</v>
      </c>
      <c r="J109" s="72">
        <v>30900000</v>
      </c>
      <c r="K109" s="39"/>
      <c r="L109" s="54"/>
      <c r="M109" s="56"/>
      <c r="N109" s="56"/>
      <c r="O109" s="56"/>
      <c r="P109" s="106" t="s">
        <v>326</v>
      </c>
      <c r="Q109" s="106" t="s">
        <v>6</v>
      </c>
    </row>
    <row r="110" spans="1:17" ht="15">
      <c r="A110" s="3"/>
      <c r="B110" s="3"/>
      <c r="C110" s="4"/>
      <c r="D110" s="168"/>
      <c r="E110" s="155"/>
      <c r="F110" s="38" t="s">
        <v>115</v>
      </c>
      <c r="G110" s="69" t="s">
        <v>162</v>
      </c>
      <c r="H110" s="58">
        <v>6250</v>
      </c>
      <c r="I110" s="58">
        <v>0</v>
      </c>
      <c r="J110" s="58">
        <v>0</v>
      </c>
      <c r="K110" s="39"/>
      <c r="L110" s="68" t="s">
        <v>274</v>
      </c>
      <c r="M110" s="110">
        <f>+H110/($H110+$I110+$J110)</f>
        <v>1</v>
      </c>
      <c r="N110" s="110">
        <v>0</v>
      </c>
      <c r="O110" s="110">
        <v>0</v>
      </c>
      <c r="P110" s="40" t="s">
        <v>326</v>
      </c>
      <c r="Q110" s="40" t="s">
        <v>6</v>
      </c>
    </row>
    <row r="111" spans="1:17" ht="15">
      <c r="A111" s="3"/>
      <c r="B111" s="3"/>
      <c r="C111" s="4"/>
      <c r="D111" s="168"/>
      <c r="E111" s="155"/>
      <c r="F111" s="38" t="s">
        <v>117</v>
      </c>
      <c r="G111" s="69" t="s">
        <v>163</v>
      </c>
      <c r="H111" s="58">
        <v>100000</v>
      </c>
      <c r="I111" s="58">
        <v>0</v>
      </c>
      <c r="J111" s="58">
        <v>0</v>
      </c>
      <c r="K111" s="39"/>
      <c r="L111" s="68" t="s">
        <v>274</v>
      </c>
      <c r="M111" s="110">
        <f aca="true" t="shared" si="0" ref="M111:M120">+H111/($H111+$I111+$J111)</f>
        <v>1</v>
      </c>
      <c r="N111" s="110">
        <v>0</v>
      </c>
      <c r="O111" s="110">
        <v>0</v>
      </c>
      <c r="P111" s="40" t="s">
        <v>326</v>
      </c>
      <c r="Q111" s="40" t="s">
        <v>6</v>
      </c>
    </row>
    <row r="112" spans="1:17" ht="15">
      <c r="A112" s="3"/>
      <c r="B112" s="3"/>
      <c r="C112" s="4"/>
      <c r="D112" s="168"/>
      <c r="E112" s="155"/>
      <c r="F112" s="38" t="s">
        <v>132</v>
      </c>
      <c r="G112" s="69" t="s">
        <v>458</v>
      </c>
      <c r="H112" s="58">
        <v>0</v>
      </c>
      <c r="I112" s="58">
        <v>300000</v>
      </c>
      <c r="J112" s="58">
        <v>700000</v>
      </c>
      <c r="K112" s="39"/>
      <c r="L112" s="68" t="s">
        <v>274</v>
      </c>
      <c r="M112" s="110">
        <f t="shared" si="0"/>
        <v>0</v>
      </c>
      <c r="N112" s="110">
        <f aca="true" t="shared" si="1" ref="N112:N120">(+H112+I112)/($H112+$I112+$J112)</f>
        <v>0.3</v>
      </c>
      <c r="O112" s="110">
        <f aca="true" t="shared" si="2" ref="O112:O120">(+H112+I112+J112)/($H112+$I112+$J112)</f>
        <v>1</v>
      </c>
      <c r="P112" s="40" t="s">
        <v>326</v>
      </c>
      <c r="Q112" s="40" t="s">
        <v>6</v>
      </c>
    </row>
    <row r="113" spans="1:17" ht="15">
      <c r="A113" s="3"/>
      <c r="B113" s="3"/>
      <c r="C113" s="4"/>
      <c r="D113" s="168"/>
      <c r="E113" s="155"/>
      <c r="F113" s="38" t="s">
        <v>89</v>
      </c>
      <c r="G113" s="69" t="s">
        <v>164</v>
      </c>
      <c r="H113" s="58">
        <v>7350000</v>
      </c>
      <c r="I113" s="58">
        <v>0</v>
      </c>
      <c r="J113" s="58">
        <v>0</v>
      </c>
      <c r="K113" s="39"/>
      <c r="L113" s="68" t="s">
        <v>274</v>
      </c>
      <c r="M113" s="110">
        <f t="shared" si="0"/>
        <v>1</v>
      </c>
      <c r="N113" s="110">
        <v>0</v>
      </c>
      <c r="O113" s="110">
        <v>0</v>
      </c>
      <c r="P113" s="40" t="s">
        <v>326</v>
      </c>
      <c r="Q113" s="40" t="s">
        <v>6</v>
      </c>
    </row>
    <row r="114" spans="1:17" ht="15">
      <c r="A114" s="3"/>
      <c r="B114" s="3"/>
      <c r="C114" s="4"/>
      <c r="D114" s="168"/>
      <c r="E114" s="155"/>
      <c r="F114" s="38" t="s">
        <v>118</v>
      </c>
      <c r="G114" s="69" t="s">
        <v>165</v>
      </c>
      <c r="H114" s="58">
        <v>210000</v>
      </c>
      <c r="I114" s="58">
        <v>2000000</v>
      </c>
      <c r="J114" s="58">
        <v>0</v>
      </c>
      <c r="K114" s="39"/>
      <c r="L114" s="68" t="s">
        <v>274</v>
      </c>
      <c r="M114" s="110">
        <f t="shared" si="0"/>
        <v>0.09502262443438914</v>
      </c>
      <c r="N114" s="110">
        <f t="shared" si="1"/>
        <v>1</v>
      </c>
      <c r="O114" s="110">
        <v>0</v>
      </c>
      <c r="P114" s="40" t="s">
        <v>326</v>
      </c>
      <c r="Q114" s="40" t="s">
        <v>6</v>
      </c>
    </row>
    <row r="115" spans="1:17" ht="15">
      <c r="A115" s="3"/>
      <c r="B115" s="3"/>
      <c r="C115" s="4"/>
      <c r="D115" s="168"/>
      <c r="E115" s="155"/>
      <c r="F115" s="38" t="s">
        <v>91</v>
      </c>
      <c r="G115" s="69" t="s">
        <v>166</v>
      </c>
      <c r="H115" s="58">
        <v>360000</v>
      </c>
      <c r="I115" s="58">
        <v>0</v>
      </c>
      <c r="J115" s="58">
        <v>0</v>
      </c>
      <c r="K115" s="39"/>
      <c r="L115" s="68" t="s">
        <v>274</v>
      </c>
      <c r="M115" s="110">
        <f t="shared" si="0"/>
        <v>1</v>
      </c>
      <c r="N115" s="110">
        <v>0</v>
      </c>
      <c r="O115" s="110">
        <v>0</v>
      </c>
      <c r="P115" s="40" t="s">
        <v>326</v>
      </c>
      <c r="Q115" s="40" t="s">
        <v>6</v>
      </c>
    </row>
    <row r="116" spans="1:17" ht="15">
      <c r="A116" s="3"/>
      <c r="B116" s="3"/>
      <c r="C116" s="4"/>
      <c r="D116" s="168"/>
      <c r="E116" s="155"/>
      <c r="F116" s="38" t="s">
        <v>135</v>
      </c>
      <c r="G116" s="69" t="s">
        <v>167</v>
      </c>
      <c r="H116" s="58">
        <v>30395000</v>
      </c>
      <c r="I116" s="58">
        <v>0</v>
      </c>
      <c r="J116" s="58">
        <v>0</v>
      </c>
      <c r="K116" s="39"/>
      <c r="L116" s="68" t="s">
        <v>274</v>
      </c>
      <c r="M116" s="110">
        <f t="shared" si="0"/>
        <v>1</v>
      </c>
      <c r="N116" s="110">
        <v>0</v>
      </c>
      <c r="O116" s="110">
        <v>0</v>
      </c>
      <c r="P116" s="40" t="s">
        <v>326</v>
      </c>
      <c r="Q116" s="40" t="s">
        <v>6</v>
      </c>
    </row>
    <row r="117" spans="1:17" ht="15">
      <c r="A117" s="3"/>
      <c r="B117" s="3"/>
      <c r="C117" s="4"/>
      <c r="D117" s="168"/>
      <c r="E117" s="155"/>
      <c r="F117" s="38" t="s">
        <v>126</v>
      </c>
      <c r="G117" s="69" t="s">
        <v>459</v>
      </c>
      <c r="H117" s="58">
        <v>200000</v>
      </c>
      <c r="I117" s="58">
        <v>0</v>
      </c>
      <c r="J117" s="58">
        <v>4000000</v>
      </c>
      <c r="K117" s="39"/>
      <c r="L117" s="68" t="s">
        <v>274</v>
      </c>
      <c r="M117" s="110">
        <f t="shared" si="0"/>
        <v>0.047619047619047616</v>
      </c>
      <c r="N117" s="110">
        <f t="shared" si="1"/>
        <v>0.047619047619047616</v>
      </c>
      <c r="O117" s="110">
        <f t="shared" si="2"/>
        <v>1</v>
      </c>
      <c r="P117" s="40" t="s">
        <v>326</v>
      </c>
      <c r="Q117" s="40" t="s">
        <v>6</v>
      </c>
    </row>
    <row r="118" spans="1:17" ht="15">
      <c r="A118" s="3"/>
      <c r="B118" s="3"/>
      <c r="C118" s="4"/>
      <c r="D118" s="168"/>
      <c r="E118" s="155"/>
      <c r="F118" s="38" t="s">
        <v>424</v>
      </c>
      <c r="G118" s="69" t="s">
        <v>460</v>
      </c>
      <c r="H118" s="58">
        <v>100000</v>
      </c>
      <c r="I118" s="58">
        <v>0</v>
      </c>
      <c r="J118" s="58">
        <v>1200000</v>
      </c>
      <c r="K118" s="39"/>
      <c r="L118" s="68" t="s">
        <v>274</v>
      </c>
      <c r="M118" s="110">
        <f t="shared" si="0"/>
        <v>0.07692307692307693</v>
      </c>
      <c r="N118" s="110">
        <f t="shared" si="1"/>
        <v>0.07692307692307693</v>
      </c>
      <c r="O118" s="110">
        <f t="shared" si="2"/>
        <v>1</v>
      </c>
      <c r="P118" s="40" t="s">
        <v>326</v>
      </c>
      <c r="Q118" s="40" t="s">
        <v>6</v>
      </c>
    </row>
    <row r="119" spans="1:17" ht="15">
      <c r="A119" s="3"/>
      <c r="B119" s="3"/>
      <c r="C119" s="4"/>
      <c r="D119" s="168"/>
      <c r="E119" s="155"/>
      <c r="F119" s="38" t="s">
        <v>136</v>
      </c>
      <c r="G119" s="69" t="s">
        <v>168</v>
      </c>
      <c r="H119" s="58">
        <v>250000</v>
      </c>
      <c r="I119" s="58">
        <v>10000000</v>
      </c>
      <c r="J119" s="58">
        <v>15000000</v>
      </c>
      <c r="K119" s="39"/>
      <c r="L119" s="68" t="s">
        <v>274</v>
      </c>
      <c r="M119" s="110">
        <f t="shared" si="0"/>
        <v>0.009900990099009901</v>
      </c>
      <c r="N119" s="110">
        <f t="shared" si="1"/>
        <v>0.40594059405940597</v>
      </c>
      <c r="O119" s="110">
        <f t="shared" si="2"/>
        <v>1</v>
      </c>
      <c r="P119" s="40" t="s">
        <v>326</v>
      </c>
      <c r="Q119" s="40" t="s">
        <v>6</v>
      </c>
    </row>
    <row r="120" spans="1:17" ht="15">
      <c r="A120" s="3"/>
      <c r="B120" s="3"/>
      <c r="C120" s="4"/>
      <c r="D120" s="168"/>
      <c r="E120" s="155"/>
      <c r="F120" s="38" t="s">
        <v>95</v>
      </c>
      <c r="G120" s="69" t="s">
        <v>461</v>
      </c>
      <c r="H120" s="58">
        <v>235000</v>
      </c>
      <c r="I120" s="58">
        <v>0</v>
      </c>
      <c r="J120" s="58">
        <v>10000000</v>
      </c>
      <c r="K120" s="39"/>
      <c r="L120" s="68" t="s">
        <v>274</v>
      </c>
      <c r="M120" s="110">
        <f t="shared" si="0"/>
        <v>0.022960429897410845</v>
      </c>
      <c r="N120" s="110">
        <f t="shared" si="1"/>
        <v>0.022960429897410845</v>
      </c>
      <c r="O120" s="110">
        <f t="shared" si="2"/>
        <v>1</v>
      </c>
      <c r="P120" s="40" t="s">
        <v>326</v>
      </c>
      <c r="Q120" s="40" t="s">
        <v>6</v>
      </c>
    </row>
    <row r="121" spans="1:17" ht="15">
      <c r="A121" s="3"/>
      <c r="B121" s="3"/>
      <c r="C121" s="4"/>
      <c r="D121" s="168"/>
      <c r="E121" s="155"/>
      <c r="F121" s="81" t="s">
        <v>462</v>
      </c>
      <c r="G121" s="84" t="s">
        <v>169</v>
      </c>
      <c r="H121" s="72">
        <v>150000</v>
      </c>
      <c r="I121" s="72">
        <v>0</v>
      </c>
      <c r="J121" s="72">
        <v>0</v>
      </c>
      <c r="K121" s="39"/>
      <c r="L121" s="54"/>
      <c r="M121" s="111"/>
      <c r="N121" s="111"/>
      <c r="O121" s="111"/>
      <c r="P121" s="106" t="s">
        <v>326</v>
      </c>
      <c r="Q121" s="106" t="s">
        <v>6</v>
      </c>
    </row>
    <row r="122" spans="1:17" ht="15">
      <c r="A122" s="3"/>
      <c r="B122" s="3"/>
      <c r="C122" s="4"/>
      <c r="D122" s="168"/>
      <c r="E122" s="155"/>
      <c r="F122" s="38" t="s">
        <v>125</v>
      </c>
      <c r="G122" s="69" t="s">
        <v>463</v>
      </c>
      <c r="H122" s="58">
        <v>150000</v>
      </c>
      <c r="I122" s="58">
        <v>0</v>
      </c>
      <c r="J122" s="58">
        <v>0</v>
      </c>
      <c r="K122" s="39"/>
      <c r="L122" s="68" t="s">
        <v>275</v>
      </c>
      <c r="M122" s="110">
        <f>+H122/(+$I122+$J122+$H122)</f>
        <v>1</v>
      </c>
      <c r="N122" s="110">
        <v>0</v>
      </c>
      <c r="O122" s="110">
        <v>0</v>
      </c>
      <c r="P122" s="40" t="s">
        <v>326</v>
      </c>
      <c r="Q122" s="40" t="s">
        <v>6</v>
      </c>
    </row>
    <row r="123" spans="1:17" ht="30">
      <c r="A123" s="3"/>
      <c r="B123" s="3"/>
      <c r="C123" s="4"/>
      <c r="D123" s="168"/>
      <c r="E123" s="155"/>
      <c r="F123" s="81" t="s">
        <v>464</v>
      </c>
      <c r="G123" s="84" t="s">
        <v>465</v>
      </c>
      <c r="H123" s="72">
        <v>1542640</v>
      </c>
      <c r="I123" s="72">
        <v>1552492.8</v>
      </c>
      <c r="J123" s="72">
        <v>1584962.66</v>
      </c>
      <c r="K123" s="39"/>
      <c r="L123" s="54"/>
      <c r="M123" s="56"/>
      <c r="N123" s="56"/>
      <c r="O123" s="56"/>
      <c r="P123" s="106" t="s">
        <v>279</v>
      </c>
      <c r="Q123" s="106" t="s">
        <v>6</v>
      </c>
    </row>
    <row r="124" spans="1:17" ht="30">
      <c r="A124" s="3"/>
      <c r="B124" s="3"/>
      <c r="C124" s="4"/>
      <c r="D124" s="168"/>
      <c r="E124" s="155"/>
      <c r="F124" s="38" t="s">
        <v>81</v>
      </c>
      <c r="G124" s="69" t="s">
        <v>189</v>
      </c>
      <c r="H124" s="58">
        <v>1417640</v>
      </c>
      <c r="I124" s="58">
        <v>1445992.8</v>
      </c>
      <c r="J124" s="58">
        <v>1474912.66</v>
      </c>
      <c r="K124" s="39"/>
      <c r="L124" s="68" t="s">
        <v>276</v>
      </c>
      <c r="M124" s="110">
        <v>1</v>
      </c>
      <c r="N124" s="110">
        <v>1</v>
      </c>
      <c r="O124" s="110">
        <v>1</v>
      </c>
      <c r="P124" s="40" t="s">
        <v>279</v>
      </c>
      <c r="Q124" s="40" t="s">
        <v>6</v>
      </c>
    </row>
    <row r="125" spans="1:17" ht="25.5">
      <c r="A125" s="3"/>
      <c r="B125" s="3"/>
      <c r="C125" s="4"/>
      <c r="D125" s="168"/>
      <c r="E125" s="155"/>
      <c r="F125" s="38" t="s">
        <v>466</v>
      </c>
      <c r="G125" s="69" t="s">
        <v>190</v>
      </c>
      <c r="H125" s="58">
        <v>75000</v>
      </c>
      <c r="I125" s="58">
        <v>76500</v>
      </c>
      <c r="J125" s="58">
        <v>78030</v>
      </c>
      <c r="K125" s="39"/>
      <c r="L125" s="68" t="s">
        <v>278</v>
      </c>
      <c r="M125" s="110">
        <v>1</v>
      </c>
      <c r="N125" s="110">
        <v>1</v>
      </c>
      <c r="O125" s="110">
        <v>1</v>
      </c>
      <c r="P125" s="40" t="s">
        <v>279</v>
      </c>
      <c r="Q125" s="40" t="s">
        <v>6</v>
      </c>
    </row>
    <row r="126" spans="1:17" ht="25.5">
      <c r="A126" s="3"/>
      <c r="B126" s="3"/>
      <c r="C126" s="4"/>
      <c r="D126" s="168"/>
      <c r="E126" s="155"/>
      <c r="F126" s="38" t="s">
        <v>467</v>
      </c>
      <c r="G126" s="69" t="s">
        <v>191</v>
      </c>
      <c r="H126" s="58">
        <v>50000</v>
      </c>
      <c r="I126" s="58">
        <v>30000</v>
      </c>
      <c r="J126" s="58">
        <v>32020</v>
      </c>
      <c r="K126" s="39"/>
      <c r="L126" s="68" t="s">
        <v>283</v>
      </c>
      <c r="M126" s="112">
        <v>3</v>
      </c>
      <c r="N126" s="112">
        <v>3</v>
      </c>
      <c r="O126" s="112">
        <v>4</v>
      </c>
      <c r="P126" s="40" t="s">
        <v>279</v>
      </c>
      <c r="Q126" s="40" t="s">
        <v>6</v>
      </c>
    </row>
    <row r="127" spans="1:17" ht="15">
      <c r="A127" s="3"/>
      <c r="B127" s="3"/>
      <c r="C127" s="4"/>
      <c r="D127" s="168"/>
      <c r="E127" s="155"/>
      <c r="F127" s="81" t="s">
        <v>468</v>
      </c>
      <c r="G127" s="84" t="s">
        <v>220</v>
      </c>
      <c r="H127" s="72">
        <v>6629394</v>
      </c>
      <c r="I127" s="72">
        <v>6379394</v>
      </c>
      <c r="J127" s="72">
        <v>6379394</v>
      </c>
      <c r="K127" s="39"/>
      <c r="L127" s="54"/>
      <c r="M127" s="110"/>
      <c r="N127" s="110"/>
      <c r="O127" s="110"/>
      <c r="P127" s="106" t="s">
        <v>279</v>
      </c>
      <c r="Q127" s="106" t="s">
        <v>6</v>
      </c>
    </row>
    <row r="128" spans="1:17" ht="15">
      <c r="A128" s="3"/>
      <c r="B128" s="3"/>
      <c r="C128" s="4"/>
      <c r="D128" s="168"/>
      <c r="E128" s="155"/>
      <c r="F128" s="38" t="s">
        <v>81</v>
      </c>
      <c r="G128" s="69" t="s">
        <v>192</v>
      </c>
      <c r="H128" s="58">
        <v>6527394</v>
      </c>
      <c r="I128" s="58">
        <v>6314394</v>
      </c>
      <c r="J128" s="58">
        <v>6264394</v>
      </c>
      <c r="K128" s="39"/>
      <c r="L128" s="68" t="s">
        <v>277</v>
      </c>
      <c r="M128" s="110">
        <v>1</v>
      </c>
      <c r="N128" s="110">
        <v>1</v>
      </c>
      <c r="O128" s="110">
        <v>1</v>
      </c>
      <c r="P128" s="40" t="s">
        <v>279</v>
      </c>
      <c r="Q128" s="40" t="s">
        <v>6</v>
      </c>
    </row>
    <row r="129" spans="1:17" ht="15">
      <c r="A129" s="3"/>
      <c r="B129" s="3"/>
      <c r="C129" s="4"/>
      <c r="D129" s="168"/>
      <c r="E129" s="155"/>
      <c r="F129" s="38" t="s">
        <v>83</v>
      </c>
      <c r="G129" s="69" t="s">
        <v>193</v>
      </c>
      <c r="H129" s="58">
        <v>12000</v>
      </c>
      <c r="I129" s="58">
        <v>15000</v>
      </c>
      <c r="J129" s="58">
        <v>15000</v>
      </c>
      <c r="K129" s="39"/>
      <c r="L129" s="68" t="s">
        <v>277</v>
      </c>
      <c r="M129" s="110">
        <v>1</v>
      </c>
      <c r="N129" s="110">
        <v>1</v>
      </c>
      <c r="O129" s="110">
        <v>1</v>
      </c>
      <c r="P129" s="40" t="s">
        <v>279</v>
      </c>
      <c r="Q129" s="40" t="s">
        <v>6</v>
      </c>
    </row>
    <row r="130" spans="1:17" ht="15">
      <c r="A130" s="3"/>
      <c r="B130" s="3"/>
      <c r="C130" s="4"/>
      <c r="D130" s="168"/>
      <c r="E130" s="155"/>
      <c r="F130" s="38" t="s">
        <v>175</v>
      </c>
      <c r="G130" s="69" t="s">
        <v>194</v>
      </c>
      <c r="H130" s="58">
        <v>30000</v>
      </c>
      <c r="I130" s="58">
        <v>0</v>
      </c>
      <c r="J130" s="58">
        <v>0</v>
      </c>
      <c r="K130" s="39"/>
      <c r="L130" s="68" t="s">
        <v>277</v>
      </c>
      <c r="M130" s="110">
        <v>1</v>
      </c>
      <c r="N130" s="110">
        <v>0</v>
      </c>
      <c r="O130" s="110">
        <v>0</v>
      </c>
      <c r="P130" s="40" t="s">
        <v>279</v>
      </c>
      <c r="Q130" s="40" t="s">
        <v>6</v>
      </c>
    </row>
    <row r="131" spans="1:17" ht="15">
      <c r="A131" s="3"/>
      <c r="B131" s="3"/>
      <c r="C131" s="4"/>
      <c r="D131" s="168"/>
      <c r="E131" s="155"/>
      <c r="F131" s="38" t="s">
        <v>172</v>
      </c>
      <c r="G131" s="69" t="s">
        <v>469</v>
      </c>
      <c r="H131" s="58">
        <v>50000</v>
      </c>
      <c r="I131" s="58">
        <v>0</v>
      </c>
      <c r="J131" s="58">
        <v>0</v>
      </c>
      <c r="K131" s="39"/>
      <c r="L131" s="68" t="s">
        <v>277</v>
      </c>
      <c r="M131" s="110">
        <v>1</v>
      </c>
      <c r="N131" s="110">
        <v>0</v>
      </c>
      <c r="O131" s="110">
        <v>0</v>
      </c>
      <c r="P131" s="40" t="s">
        <v>279</v>
      </c>
      <c r="Q131" s="40" t="s">
        <v>6</v>
      </c>
    </row>
    <row r="132" spans="1:17" ht="15">
      <c r="A132" s="3"/>
      <c r="B132" s="3"/>
      <c r="C132" s="4"/>
      <c r="D132" s="168"/>
      <c r="E132" s="155"/>
      <c r="F132" s="38" t="s">
        <v>470</v>
      </c>
      <c r="G132" s="69" t="s">
        <v>471</v>
      </c>
      <c r="H132" s="58">
        <v>10000</v>
      </c>
      <c r="I132" s="58">
        <v>0</v>
      </c>
      <c r="J132" s="58">
        <v>0</v>
      </c>
      <c r="K132" s="39"/>
      <c r="L132" s="68" t="s">
        <v>277</v>
      </c>
      <c r="M132" s="110">
        <v>1</v>
      </c>
      <c r="N132" s="110">
        <v>0</v>
      </c>
      <c r="O132" s="110">
        <v>0</v>
      </c>
      <c r="P132" s="40" t="s">
        <v>279</v>
      </c>
      <c r="Q132" s="40" t="s">
        <v>6</v>
      </c>
    </row>
    <row r="133" spans="1:17" ht="15">
      <c r="A133" s="3"/>
      <c r="B133" s="3"/>
      <c r="C133" s="4"/>
      <c r="D133" s="168"/>
      <c r="E133" s="155"/>
      <c r="F133" s="38" t="s">
        <v>472</v>
      </c>
      <c r="G133" s="69" t="s">
        <v>473</v>
      </c>
      <c r="H133" s="58">
        <v>0</v>
      </c>
      <c r="I133" s="58">
        <v>50000</v>
      </c>
      <c r="J133" s="58">
        <v>50000</v>
      </c>
      <c r="K133" s="39"/>
      <c r="L133" s="68" t="s">
        <v>277</v>
      </c>
      <c r="M133" s="110">
        <v>0</v>
      </c>
      <c r="N133" s="110">
        <v>1</v>
      </c>
      <c r="O133" s="110">
        <v>1</v>
      </c>
      <c r="P133" s="40" t="s">
        <v>279</v>
      </c>
      <c r="Q133" s="40" t="s">
        <v>6</v>
      </c>
    </row>
    <row r="134" spans="1:17" ht="15">
      <c r="A134" s="3"/>
      <c r="B134" s="3"/>
      <c r="C134" s="4"/>
      <c r="D134" s="168"/>
      <c r="E134" s="155"/>
      <c r="F134" s="38" t="s">
        <v>179</v>
      </c>
      <c r="G134" s="69" t="s">
        <v>474</v>
      </c>
      <c r="H134" s="58">
        <v>0</v>
      </c>
      <c r="I134" s="58">
        <v>0</v>
      </c>
      <c r="J134" s="58">
        <v>50000</v>
      </c>
      <c r="K134" s="39"/>
      <c r="L134" s="68" t="s">
        <v>277</v>
      </c>
      <c r="M134" s="110">
        <v>0</v>
      </c>
      <c r="N134" s="110">
        <v>0</v>
      </c>
      <c r="O134" s="110">
        <v>1</v>
      </c>
      <c r="P134" s="40" t="s">
        <v>279</v>
      </c>
      <c r="Q134" s="40" t="s">
        <v>6</v>
      </c>
    </row>
    <row r="135" spans="1:17" ht="15">
      <c r="A135" s="3"/>
      <c r="B135" s="3"/>
      <c r="C135" s="4"/>
      <c r="D135" s="168"/>
      <c r="E135" s="155"/>
      <c r="F135" s="81" t="s">
        <v>475</v>
      </c>
      <c r="G135" s="84" t="s">
        <v>476</v>
      </c>
      <c r="H135" s="72">
        <v>2085800</v>
      </c>
      <c r="I135" s="72">
        <v>1998816</v>
      </c>
      <c r="J135" s="72">
        <v>2042744.32</v>
      </c>
      <c r="K135" s="39"/>
      <c r="L135" s="54"/>
      <c r="M135" s="110"/>
      <c r="N135" s="110"/>
      <c r="O135" s="110"/>
      <c r="P135" s="106" t="s">
        <v>279</v>
      </c>
      <c r="Q135" s="106" t="s">
        <v>6</v>
      </c>
    </row>
    <row r="136" spans="1:17" ht="38.25">
      <c r="A136" s="3"/>
      <c r="B136" s="3"/>
      <c r="C136" s="4"/>
      <c r="D136" s="168"/>
      <c r="E136" s="155"/>
      <c r="F136" s="38" t="s">
        <v>81</v>
      </c>
      <c r="G136" s="69" t="s">
        <v>477</v>
      </c>
      <c r="H136" s="58">
        <v>746800</v>
      </c>
      <c r="I136" s="58">
        <v>761736</v>
      </c>
      <c r="J136" s="58">
        <v>776970.72</v>
      </c>
      <c r="K136" s="39"/>
      <c r="L136" s="68" t="s">
        <v>482</v>
      </c>
      <c r="M136" s="110">
        <v>1</v>
      </c>
      <c r="N136" s="110">
        <v>1</v>
      </c>
      <c r="O136" s="110">
        <v>1</v>
      </c>
      <c r="P136" s="40" t="s">
        <v>279</v>
      </c>
      <c r="Q136" s="40" t="s">
        <v>6</v>
      </c>
    </row>
    <row r="137" spans="1:17" ht="51">
      <c r="A137" s="3"/>
      <c r="B137" s="3"/>
      <c r="C137" s="4"/>
      <c r="D137" s="168"/>
      <c r="E137" s="155"/>
      <c r="F137" s="38" t="s">
        <v>176</v>
      </c>
      <c r="G137" s="69" t="s">
        <v>195</v>
      </c>
      <c r="H137" s="58">
        <v>200000</v>
      </c>
      <c r="I137" s="58">
        <v>204000</v>
      </c>
      <c r="J137" s="58">
        <v>208080</v>
      </c>
      <c r="K137" s="39"/>
      <c r="L137" s="68" t="s">
        <v>280</v>
      </c>
      <c r="M137" s="110">
        <v>1</v>
      </c>
      <c r="N137" s="110">
        <v>1</v>
      </c>
      <c r="O137" s="110">
        <v>1</v>
      </c>
      <c r="P137" s="40" t="s">
        <v>279</v>
      </c>
      <c r="Q137" s="40" t="s">
        <v>6</v>
      </c>
    </row>
    <row r="138" spans="1:17" ht="38.25">
      <c r="A138" s="3"/>
      <c r="B138" s="3"/>
      <c r="C138" s="4"/>
      <c r="D138" s="168"/>
      <c r="E138" s="155"/>
      <c r="F138" s="38" t="s">
        <v>180</v>
      </c>
      <c r="G138" s="69" t="s">
        <v>197</v>
      </c>
      <c r="H138" s="58">
        <v>150000</v>
      </c>
      <c r="I138" s="58">
        <v>101000</v>
      </c>
      <c r="J138" s="58">
        <v>106060</v>
      </c>
      <c r="K138" s="39"/>
      <c r="L138" s="68" t="s">
        <v>483</v>
      </c>
      <c r="M138" s="110">
        <v>1</v>
      </c>
      <c r="N138" s="110">
        <v>1</v>
      </c>
      <c r="O138" s="110">
        <f>(+J138+I138+H138)/(+$I138+$J138+$H138)</f>
        <v>1</v>
      </c>
      <c r="P138" s="40" t="s">
        <v>279</v>
      </c>
      <c r="Q138" s="40" t="s">
        <v>6</v>
      </c>
    </row>
    <row r="139" spans="1:17" ht="25.5">
      <c r="A139" s="3"/>
      <c r="B139" s="3"/>
      <c r="C139" s="4"/>
      <c r="D139" s="168"/>
      <c r="E139" s="155"/>
      <c r="F139" s="38" t="s">
        <v>181</v>
      </c>
      <c r="G139" s="69" t="s">
        <v>478</v>
      </c>
      <c r="H139" s="58">
        <v>544000</v>
      </c>
      <c r="I139" s="58">
        <v>554880</v>
      </c>
      <c r="J139" s="58">
        <v>565977.6</v>
      </c>
      <c r="K139" s="39"/>
      <c r="L139" s="68" t="s">
        <v>281</v>
      </c>
      <c r="M139" s="110">
        <v>1</v>
      </c>
      <c r="N139" s="110">
        <v>1</v>
      </c>
      <c r="O139" s="110">
        <v>1</v>
      </c>
      <c r="P139" s="40" t="s">
        <v>279</v>
      </c>
      <c r="Q139" s="40" t="s">
        <v>6</v>
      </c>
    </row>
    <row r="140" spans="1:17" ht="25.5">
      <c r="A140" s="3"/>
      <c r="B140" s="3"/>
      <c r="C140" s="4"/>
      <c r="D140" s="168"/>
      <c r="E140" s="155"/>
      <c r="F140" s="38" t="s">
        <v>116</v>
      </c>
      <c r="G140" s="69" t="s">
        <v>479</v>
      </c>
      <c r="H140" s="58">
        <v>50000</v>
      </c>
      <c r="I140" s="58">
        <v>51000</v>
      </c>
      <c r="J140" s="58">
        <v>52020</v>
      </c>
      <c r="K140" s="39"/>
      <c r="L140" s="68" t="s">
        <v>484</v>
      </c>
      <c r="M140" s="110">
        <v>1</v>
      </c>
      <c r="N140" s="110">
        <v>1</v>
      </c>
      <c r="O140" s="110">
        <f>(+J140+I140+H140)/(+$I140+$J140+$H140)</f>
        <v>1</v>
      </c>
      <c r="P140" s="40" t="s">
        <v>279</v>
      </c>
      <c r="Q140" s="40" t="s">
        <v>6</v>
      </c>
    </row>
    <row r="141" spans="1:17" ht="38.25">
      <c r="A141" s="3"/>
      <c r="B141" s="3"/>
      <c r="C141" s="4"/>
      <c r="D141" s="168"/>
      <c r="E141" s="155"/>
      <c r="F141" s="38" t="s">
        <v>138</v>
      </c>
      <c r="G141" s="69" t="s">
        <v>196</v>
      </c>
      <c r="H141" s="58">
        <v>265000</v>
      </c>
      <c r="I141" s="58">
        <v>250000</v>
      </c>
      <c r="J141" s="58">
        <v>255000</v>
      </c>
      <c r="K141" s="39"/>
      <c r="L141" s="68" t="s">
        <v>282</v>
      </c>
      <c r="M141" s="110">
        <v>1</v>
      </c>
      <c r="N141" s="110">
        <v>1</v>
      </c>
      <c r="O141" s="110">
        <f>(+J141+I141+H141)/(+$I141+$J141+$H141)</f>
        <v>1</v>
      </c>
      <c r="P141" s="40" t="s">
        <v>279</v>
      </c>
      <c r="Q141" s="40" t="s">
        <v>6</v>
      </c>
    </row>
    <row r="142" spans="1:17" ht="40.5" customHeight="1">
      <c r="A142" s="3"/>
      <c r="B142" s="3"/>
      <c r="C142" s="4"/>
      <c r="D142" s="168"/>
      <c r="E142" s="155"/>
      <c r="F142" s="38" t="s">
        <v>137</v>
      </c>
      <c r="G142" s="69" t="s">
        <v>480</v>
      </c>
      <c r="H142" s="58">
        <v>80000</v>
      </c>
      <c r="I142" s="58">
        <v>66000</v>
      </c>
      <c r="J142" s="58">
        <v>68232</v>
      </c>
      <c r="K142" s="39"/>
      <c r="L142" s="68" t="s">
        <v>284</v>
      </c>
      <c r="M142" s="113">
        <v>4</v>
      </c>
      <c r="N142" s="113">
        <v>3</v>
      </c>
      <c r="O142" s="113">
        <v>3</v>
      </c>
      <c r="P142" s="40" t="s">
        <v>279</v>
      </c>
      <c r="Q142" s="40" t="s">
        <v>6</v>
      </c>
    </row>
    <row r="143" spans="1:17" ht="38.25">
      <c r="A143" s="3"/>
      <c r="B143" s="3"/>
      <c r="C143" s="4"/>
      <c r="D143" s="168"/>
      <c r="E143" s="155"/>
      <c r="F143" s="38" t="s">
        <v>174</v>
      </c>
      <c r="G143" s="69" t="s">
        <v>481</v>
      </c>
      <c r="H143" s="58">
        <v>10000</v>
      </c>
      <c r="I143" s="58">
        <v>10200</v>
      </c>
      <c r="J143" s="58">
        <v>10404</v>
      </c>
      <c r="K143" s="39"/>
      <c r="L143" s="68" t="s">
        <v>485</v>
      </c>
      <c r="M143" s="110">
        <v>1</v>
      </c>
      <c r="N143" s="110">
        <v>1</v>
      </c>
      <c r="O143" s="110">
        <v>1</v>
      </c>
      <c r="P143" s="40" t="s">
        <v>279</v>
      </c>
      <c r="Q143" s="40" t="s">
        <v>6</v>
      </c>
    </row>
    <row r="144" spans="1:17" ht="15">
      <c r="A144" s="3"/>
      <c r="B144" s="3"/>
      <c r="C144" s="4"/>
      <c r="D144" s="168"/>
      <c r="E144" s="155"/>
      <c r="F144" s="81" t="s">
        <v>486</v>
      </c>
      <c r="G144" s="84" t="s">
        <v>487</v>
      </c>
      <c r="H144" s="72">
        <v>1508000</v>
      </c>
      <c r="I144" s="72">
        <v>1542460</v>
      </c>
      <c r="J144" s="72">
        <v>1328766.2</v>
      </c>
      <c r="K144" s="39"/>
      <c r="L144" s="54"/>
      <c r="M144" s="110"/>
      <c r="N144" s="110"/>
      <c r="O144" s="110"/>
      <c r="P144" s="106" t="s">
        <v>279</v>
      </c>
      <c r="Q144" s="106" t="s">
        <v>6</v>
      </c>
    </row>
    <row r="145" spans="1:17" ht="25.5">
      <c r="A145" s="3"/>
      <c r="B145" s="3"/>
      <c r="C145" s="4"/>
      <c r="D145" s="168"/>
      <c r="E145" s="155"/>
      <c r="F145" s="38" t="s">
        <v>176</v>
      </c>
      <c r="G145" s="69" t="s">
        <v>201</v>
      </c>
      <c r="H145" s="58">
        <v>40000</v>
      </c>
      <c r="I145" s="58">
        <v>40800</v>
      </c>
      <c r="J145" s="58">
        <v>41616</v>
      </c>
      <c r="K145" s="39"/>
      <c r="L145" s="68" t="s">
        <v>288</v>
      </c>
      <c r="M145" s="113" t="s">
        <v>289</v>
      </c>
      <c r="N145" s="113" t="s">
        <v>290</v>
      </c>
      <c r="O145" s="113" t="s">
        <v>291</v>
      </c>
      <c r="P145" s="40" t="s">
        <v>279</v>
      </c>
      <c r="Q145" s="40" t="s">
        <v>6</v>
      </c>
    </row>
    <row r="146" spans="1:17" ht="25.5">
      <c r="A146" s="3"/>
      <c r="B146" s="3"/>
      <c r="C146" s="4"/>
      <c r="D146" s="168"/>
      <c r="E146" s="155"/>
      <c r="F146" s="38" t="s">
        <v>177</v>
      </c>
      <c r="G146" s="69" t="s">
        <v>202</v>
      </c>
      <c r="H146" s="58">
        <v>770000</v>
      </c>
      <c r="I146" s="58">
        <v>785400</v>
      </c>
      <c r="J146" s="58">
        <v>801108</v>
      </c>
      <c r="K146" s="39"/>
      <c r="L146" s="68" t="s">
        <v>292</v>
      </c>
      <c r="M146" s="113">
        <v>12</v>
      </c>
      <c r="N146" s="113">
        <v>15</v>
      </c>
      <c r="O146" s="113">
        <v>20</v>
      </c>
      <c r="P146" s="40" t="s">
        <v>279</v>
      </c>
      <c r="Q146" s="40" t="s">
        <v>6</v>
      </c>
    </row>
    <row r="147" spans="1:17" ht="38.25">
      <c r="A147" s="3"/>
      <c r="B147" s="3"/>
      <c r="C147" s="4"/>
      <c r="D147" s="168"/>
      <c r="E147" s="155"/>
      <c r="F147" s="38" t="s">
        <v>83</v>
      </c>
      <c r="G147" s="69" t="s">
        <v>198</v>
      </c>
      <c r="H147" s="58">
        <v>80000</v>
      </c>
      <c r="I147" s="58">
        <v>81600</v>
      </c>
      <c r="J147" s="58">
        <v>83232</v>
      </c>
      <c r="K147" s="39"/>
      <c r="L147" s="68" t="s">
        <v>285</v>
      </c>
      <c r="M147" s="113">
        <v>50</v>
      </c>
      <c r="N147" s="113">
        <v>70</v>
      </c>
      <c r="O147" s="113">
        <v>90</v>
      </c>
      <c r="P147" s="40" t="s">
        <v>279</v>
      </c>
      <c r="Q147" s="40" t="s">
        <v>6</v>
      </c>
    </row>
    <row r="148" spans="1:17" ht="25.5">
      <c r="A148" s="3"/>
      <c r="B148" s="3"/>
      <c r="C148" s="4"/>
      <c r="D148" s="168"/>
      <c r="E148" s="155"/>
      <c r="F148" s="38" t="s">
        <v>138</v>
      </c>
      <c r="G148" s="69" t="s">
        <v>199</v>
      </c>
      <c r="H148" s="58">
        <v>80000</v>
      </c>
      <c r="I148" s="58">
        <v>81600</v>
      </c>
      <c r="J148" s="58">
        <v>83232</v>
      </c>
      <c r="K148" s="39"/>
      <c r="L148" s="68" t="s">
        <v>286</v>
      </c>
      <c r="M148" s="113">
        <v>100</v>
      </c>
      <c r="N148" s="113">
        <v>120</v>
      </c>
      <c r="O148" s="113">
        <v>150</v>
      </c>
      <c r="P148" s="40" t="s">
        <v>279</v>
      </c>
      <c r="Q148" s="40" t="s">
        <v>6</v>
      </c>
    </row>
    <row r="149" spans="1:17" ht="53.25" customHeight="1">
      <c r="A149" s="3"/>
      <c r="B149" s="3"/>
      <c r="C149" s="4"/>
      <c r="D149" s="168"/>
      <c r="E149" s="155"/>
      <c r="F149" s="38" t="s">
        <v>137</v>
      </c>
      <c r="G149" s="69" t="s">
        <v>200</v>
      </c>
      <c r="H149" s="58">
        <v>185000</v>
      </c>
      <c r="I149" s="58">
        <v>350000</v>
      </c>
      <c r="J149" s="58">
        <v>152317</v>
      </c>
      <c r="K149" s="39"/>
      <c r="L149" s="68" t="s">
        <v>287</v>
      </c>
      <c r="M149" s="113">
        <v>4</v>
      </c>
      <c r="N149" s="113">
        <v>7</v>
      </c>
      <c r="O149" s="113">
        <v>4</v>
      </c>
      <c r="P149" s="40" t="s">
        <v>279</v>
      </c>
      <c r="Q149" s="40" t="s">
        <v>6</v>
      </c>
    </row>
    <row r="150" spans="1:17" ht="25.5">
      <c r="A150" s="3"/>
      <c r="B150" s="3"/>
      <c r="C150" s="4"/>
      <c r="D150" s="168"/>
      <c r="E150" s="155"/>
      <c r="F150" s="38" t="s">
        <v>174</v>
      </c>
      <c r="G150" s="69" t="s">
        <v>203</v>
      </c>
      <c r="H150" s="58">
        <f>353000-25000</f>
        <v>328000</v>
      </c>
      <c r="I150" s="58">
        <v>203060</v>
      </c>
      <c r="J150" s="58">
        <v>167261.2</v>
      </c>
      <c r="K150" s="39"/>
      <c r="L150" s="68" t="s">
        <v>296</v>
      </c>
      <c r="M150" s="113">
        <v>10</v>
      </c>
      <c r="N150" s="113">
        <v>9</v>
      </c>
      <c r="O150" s="113">
        <v>9</v>
      </c>
      <c r="P150" s="40" t="s">
        <v>279</v>
      </c>
      <c r="Q150" s="40" t="s">
        <v>6</v>
      </c>
    </row>
    <row r="151" spans="1:17" ht="15">
      <c r="A151" s="3"/>
      <c r="B151" s="3"/>
      <c r="C151" s="4"/>
      <c r="D151" s="168"/>
      <c r="E151" s="155"/>
      <c r="F151" s="81" t="s">
        <v>488</v>
      </c>
      <c r="G151" s="84" t="s">
        <v>489</v>
      </c>
      <c r="H151" s="72">
        <v>1880000</v>
      </c>
      <c r="I151" s="72">
        <v>1917600</v>
      </c>
      <c r="J151" s="72">
        <v>1955952</v>
      </c>
      <c r="K151" s="39"/>
      <c r="L151" s="54"/>
      <c r="M151" s="110"/>
      <c r="N151" s="110"/>
      <c r="O151" s="110"/>
      <c r="P151" s="79" t="s">
        <v>279</v>
      </c>
      <c r="Q151" s="79" t="s">
        <v>6</v>
      </c>
    </row>
    <row r="152" spans="1:17" ht="38.25">
      <c r="A152" s="3"/>
      <c r="B152" s="3"/>
      <c r="C152" s="4"/>
      <c r="D152" s="168"/>
      <c r="E152" s="155"/>
      <c r="F152" s="38" t="s">
        <v>81</v>
      </c>
      <c r="G152" s="69" t="s">
        <v>204</v>
      </c>
      <c r="H152" s="58">
        <v>1800000</v>
      </c>
      <c r="I152" s="58">
        <v>1836000</v>
      </c>
      <c r="J152" s="58">
        <v>1872720</v>
      </c>
      <c r="K152" s="39"/>
      <c r="L152" s="68" t="s">
        <v>297</v>
      </c>
      <c r="M152" s="110">
        <v>1</v>
      </c>
      <c r="N152" s="110">
        <v>1</v>
      </c>
      <c r="O152" s="110">
        <v>1</v>
      </c>
      <c r="P152" s="40" t="s">
        <v>279</v>
      </c>
      <c r="Q152" s="40" t="s">
        <v>6</v>
      </c>
    </row>
    <row r="153" spans="1:17" ht="38.25">
      <c r="A153" s="3"/>
      <c r="B153" s="3"/>
      <c r="C153" s="4"/>
      <c r="D153" s="168"/>
      <c r="E153" s="155"/>
      <c r="F153" s="38" t="s">
        <v>83</v>
      </c>
      <c r="G153" s="69" t="s">
        <v>490</v>
      </c>
      <c r="H153" s="58">
        <v>30000</v>
      </c>
      <c r="I153" s="58">
        <v>30600</v>
      </c>
      <c r="J153" s="58">
        <v>31212</v>
      </c>
      <c r="K153" s="39"/>
      <c r="L153" s="68" t="s">
        <v>298</v>
      </c>
      <c r="M153" s="113">
        <v>100</v>
      </c>
      <c r="N153" s="113">
        <v>120</v>
      </c>
      <c r="O153" s="113">
        <v>140</v>
      </c>
      <c r="P153" s="40" t="s">
        <v>279</v>
      </c>
      <c r="Q153" s="40" t="s">
        <v>6</v>
      </c>
    </row>
    <row r="154" spans="1:17" ht="25.5">
      <c r="A154" s="3"/>
      <c r="B154" s="3"/>
      <c r="C154" s="4"/>
      <c r="D154" s="168"/>
      <c r="E154" s="155"/>
      <c r="F154" s="38" t="s">
        <v>81</v>
      </c>
      <c r="G154" s="69" t="s">
        <v>491</v>
      </c>
      <c r="H154" s="58">
        <v>50000</v>
      </c>
      <c r="I154" s="58">
        <v>51000</v>
      </c>
      <c r="J154" s="58">
        <v>52020</v>
      </c>
      <c r="K154" s="39"/>
      <c r="L154" s="68" t="s">
        <v>299</v>
      </c>
      <c r="M154" s="110">
        <v>1</v>
      </c>
      <c r="N154" s="110">
        <v>1</v>
      </c>
      <c r="O154" s="110">
        <v>1</v>
      </c>
      <c r="P154" s="40" t="s">
        <v>279</v>
      </c>
      <c r="Q154" s="40" t="s">
        <v>6</v>
      </c>
    </row>
    <row r="155" spans="1:17" ht="15">
      <c r="A155" s="3"/>
      <c r="B155" s="3"/>
      <c r="C155" s="4"/>
      <c r="D155" s="168"/>
      <c r="E155" s="155"/>
      <c r="F155" s="81" t="s">
        <v>492</v>
      </c>
      <c r="G155" s="84" t="s">
        <v>493</v>
      </c>
      <c r="H155" s="72">
        <v>804000</v>
      </c>
      <c r="I155" s="72">
        <v>898320</v>
      </c>
      <c r="J155" s="72">
        <v>900886.4</v>
      </c>
      <c r="K155" s="39"/>
      <c r="L155" s="54"/>
      <c r="M155" s="110"/>
      <c r="N155" s="110"/>
      <c r="O155" s="110"/>
      <c r="P155" s="79" t="s">
        <v>279</v>
      </c>
      <c r="Q155" s="79" t="s">
        <v>6</v>
      </c>
    </row>
    <row r="156" spans="1:17" ht="51">
      <c r="A156" s="3"/>
      <c r="B156" s="3"/>
      <c r="C156" s="4"/>
      <c r="D156" s="168"/>
      <c r="E156" s="155"/>
      <c r="F156" s="38" t="s">
        <v>81</v>
      </c>
      <c r="G156" s="69" t="s">
        <v>0</v>
      </c>
      <c r="H156" s="58">
        <v>20000</v>
      </c>
      <c r="I156" s="58">
        <v>15300</v>
      </c>
      <c r="J156" s="58">
        <v>15606</v>
      </c>
      <c r="K156" s="39"/>
      <c r="L156" s="68" t="s">
        <v>300</v>
      </c>
      <c r="M156" s="114">
        <v>1</v>
      </c>
      <c r="N156" s="114">
        <f>(+I156+H156)/(+$I156+$J156+$H156)</f>
        <v>0.6934349585510549</v>
      </c>
      <c r="O156" s="114">
        <f>(+J156+I156+H156)/(+$I156+$J156+$H156)</f>
        <v>1</v>
      </c>
      <c r="P156" s="40" t="s">
        <v>279</v>
      </c>
      <c r="Q156" s="40" t="s">
        <v>6</v>
      </c>
    </row>
    <row r="157" spans="1:17" ht="51">
      <c r="A157" s="3"/>
      <c r="B157" s="3"/>
      <c r="C157" s="4"/>
      <c r="D157" s="168"/>
      <c r="E157" s="155"/>
      <c r="F157" s="38" t="s">
        <v>177</v>
      </c>
      <c r="G157" s="69" t="s">
        <v>1</v>
      </c>
      <c r="H157" s="58">
        <v>70000</v>
      </c>
      <c r="I157" s="58">
        <v>30600</v>
      </c>
      <c r="J157" s="58">
        <v>31212</v>
      </c>
      <c r="K157" s="39"/>
      <c r="L157" s="68" t="s">
        <v>300</v>
      </c>
      <c r="M157" s="114">
        <v>1</v>
      </c>
      <c r="N157" s="114">
        <f>(+I157+H157)/(+$I157+$J157+$H157)</f>
        <v>0.7632082056261948</v>
      </c>
      <c r="O157" s="114">
        <f>(+J157+I157+H157)/(+$I157+$J157+$H157)</f>
        <v>1</v>
      </c>
      <c r="P157" s="40" t="s">
        <v>279</v>
      </c>
      <c r="Q157" s="40" t="s">
        <v>6</v>
      </c>
    </row>
    <row r="158" spans="1:17" ht="38.25">
      <c r="A158" s="3"/>
      <c r="B158" s="3"/>
      <c r="C158" s="4"/>
      <c r="D158" s="168"/>
      <c r="E158" s="155"/>
      <c r="F158" s="38" t="s">
        <v>180</v>
      </c>
      <c r="G158" s="69" t="s">
        <v>2</v>
      </c>
      <c r="H158" s="58">
        <v>141000</v>
      </c>
      <c r="I158" s="58">
        <v>143820</v>
      </c>
      <c r="J158" s="58">
        <v>146696.4</v>
      </c>
      <c r="K158" s="39"/>
      <c r="L158" s="68" t="s">
        <v>301</v>
      </c>
      <c r="M158" s="113">
        <v>1</v>
      </c>
      <c r="N158" s="113">
        <v>1</v>
      </c>
      <c r="O158" s="113">
        <v>1</v>
      </c>
      <c r="P158" s="40" t="s">
        <v>279</v>
      </c>
      <c r="Q158" s="40" t="s">
        <v>6</v>
      </c>
    </row>
    <row r="159" spans="1:17" ht="38.25">
      <c r="A159" s="3"/>
      <c r="B159" s="3"/>
      <c r="C159" s="4"/>
      <c r="D159" s="168"/>
      <c r="E159" s="155"/>
      <c r="F159" s="38" t="s">
        <v>181</v>
      </c>
      <c r="G159" s="69" t="s">
        <v>66</v>
      </c>
      <c r="H159" s="58">
        <v>30000</v>
      </c>
      <c r="I159" s="58">
        <v>30600</v>
      </c>
      <c r="J159" s="58">
        <v>31212</v>
      </c>
      <c r="K159" s="39"/>
      <c r="L159" s="68" t="s">
        <v>302</v>
      </c>
      <c r="M159" s="113">
        <v>7</v>
      </c>
      <c r="N159" s="113">
        <v>7</v>
      </c>
      <c r="O159" s="113">
        <v>8</v>
      </c>
      <c r="P159" s="40" t="s">
        <v>279</v>
      </c>
      <c r="Q159" s="40" t="s">
        <v>6</v>
      </c>
    </row>
    <row r="160" spans="1:17" ht="25.5">
      <c r="A160" s="3"/>
      <c r="B160" s="3"/>
      <c r="C160" s="4"/>
      <c r="D160" s="168"/>
      <c r="E160" s="155"/>
      <c r="F160" s="38" t="s">
        <v>183</v>
      </c>
      <c r="G160" s="69" t="s">
        <v>3</v>
      </c>
      <c r="H160" s="58">
        <v>190000</v>
      </c>
      <c r="I160" s="58">
        <v>153000</v>
      </c>
      <c r="J160" s="58">
        <v>145656</v>
      </c>
      <c r="K160" s="39"/>
      <c r="L160" s="68" t="s">
        <v>306</v>
      </c>
      <c r="M160" s="110">
        <v>1</v>
      </c>
      <c r="N160" s="110">
        <v>1</v>
      </c>
      <c r="O160" s="110">
        <f>(+J160+I160+H160)/(+$I160+$J160+$H160)</f>
        <v>1</v>
      </c>
      <c r="P160" s="40" t="s">
        <v>279</v>
      </c>
      <c r="Q160" s="40" t="s">
        <v>6</v>
      </c>
    </row>
    <row r="161" spans="1:17" ht="27.75" customHeight="1">
      <c r="A161" s="3"/>
      <c r="B161" s="3"/>
      <c r="C161" s="4"/>
      <c r="D161" s="168"/>
      <c r="E161" s="155"/>
      <c r="F161" s="38" t="s">
        <v>184</v>
      </c>
      <c r="G161" s="69" t="s">
        <v>4</v>
      </c>
      <c r="H161" s="58">
        <v>150000</v>
      </c>
      <c r="I161" s="58">
        <v>153000</v>
      </c>
      <c r="J161" s="58">
        <v>156060</v>
      </c>
      <c r="K161" s="39"/>
      <c r="L161" s="68" t="s">
        <v>294</v>
      </c>
      <c r="M161" s="110">
        <v>1</v>
      </c>
      <c r="N161" s="110">
        <v>1</v>
      </c>
      <c r="O161" s="110">
        <f>(+J161+I161+H161)/(+$I161+$J161+$H161)</f>
        <v>1</v>
      </c>
      <c r="P161" s="40" t="s">
        <v>279</v>
      </c>
      <c r="Q161" s="40" t="s">
        <v>6</v>
      </c>
    </row>
    <row r="162" spans="1:17" ht="25.5">
      <c r="A162" s="3"/>
      <c r="B162" s="3"/>
      <c r="C162" s="4"/>
      <c r="D162" s="168"/>
      <c r="E162" s="155"/>
      <c r="F162" s="38" t="s">
        <v>185</v>
      </c>
      <c r="G162" s="69" t="s">
        <v>494</v>
      </c>
      <c r="H162" s="58">
        <v>80000</v>
      </c>
      <c r="I162" s="58">
        <v>81600</v>
      </c>
      <c r="J162" s="58">
        <v>83232</v>
      </c>
      <c r="K162" s="39"/>
      <c r="L162" s="68" t="s">
        <v>295</v>
      </c>
      <c r="M162" s="113">
        <v>13</v>
      </c>
      <c r="N162" s="113">
        <v>16</v>
      </c>
      <c r="O162" s="113">
        <v>19</v>
      </c>
      <c r="P162" s="40" t="s">
        <v>279</v>
      </c>
      <c r="Q162" s="40" t="s">
        <v>6</v>
      </c>
    </row>
    <row r="163" spans="1:17" ht="25.5">
      <c r="A163" s="3"/>
      <c r="B163" s="3"/>
      <c r="C163" s="4"/>
      <c r="D163" s="168"/>
      <c r="E163" s="155"/>
      <c r="F163" s="38" t="s">
        <v>186</v>
      </c>
      <c r="G163" s="69" t="s">
        <v>495</v>
      </c>
      <c r="H163" s="58">
        <v>20000</v>
      </c>
      <c r="I163" s="58">
        <v>20400</v>
      </c>
      <c r="J163" s="58">
        <v>20808</v>
      </c>
      <c r="K163" s="39"/>
      <c r="L163" s="68" t="s">
        <v>496</v>
      </c>
      <c r="M163" s="113">
        <v>10</v>
      </c>
      <c r="N163" s="113">
        <v>10</v>
      </c>
      <c r="O163" s="113">
        <v>10</v>
      </c>
      <c r="P163" s="40" t="s">
        <v>279</v>
      </c>
      <c r="Q163" s="40" t="s">
        <v>6</v>
      </c>
    </row>
    <row r="164" spans="1:17" ht="25.5">
      <c r="A164" s="3"/>
      <c r="B164" s="3"/>
      <c r="C164" s="4"/>
      <c r="D164" s="168"/>
      <c r="E164" s="155"/>
      <c r="F164" s="38" t="s">
        <v>78</v>
      </c>
      <c r="G164" s="69" t="s">
        <v>205</v>
      </c>
      <c r="H164" s="58">
        <v>148000</v>
      </c>
      <c r="I164" s="58">
        <v>270000</v>
      </c>
      <c r="J164" s="58">
        <v>260000</v>
      </c>
      <c r="K164" s="39"/>
      <c r="L164" s="68" t="s">
        <v>303</v>
      </c>
      <c r="M164" s="110">
        <v>1</v>
      </c>
      <c r="N164" s="110">
        <v>1</v>
      </c>
      <c r="O164" s="110">
        <v>1</v>
      </c>
      <c r="P164" s="40" t="s">
        <v>279</v>
      </c>
      <c r="Q164" s="40" t="s">
        <v>6</v>
      </c>
    </row>
    <row r="165" spans="1:17" ht="25.5">
      <c r="A165" s="3"/>
      <c r="B165" s="3"/>
      <c r="C165" s="4"/>
      <c r="D165" s="168"/>
      <c r="E165" s="155"/>
      <c r="F165" s="38" t="s">
        <v>82</v>
      </c>
      <c r="G165" s="69" t="s">
        <v>206</v>
      </c>
      <c r="H165" s="58">
        <v>40000</v>
      </c>
      <c r="I165" s="58">
        <v>0</v>
      </c>
      <c r="J165" s="58">
        <v>0</v>
      </c>
      <c r="K165" s="39"/>
      <c r="L165" s="68" t="s">
        <v>304</v>
      </c>
      <c r="M165" s="110">
        <v>1</v>
      </c>
      <c r="N165" s="110">
        <v>1</v>
      </c>
      <c r="O165" s="110">
        <v>1</v>
      </c>
      <c r="P165" s="40" t="s">
        <v>279</v>
      </c>
      <c r="Q165" s="40" t="s">
        <v>6</v>
      </c>
    </row>
    <row r="166" spans="1:17" ht="30">
      <c r="A166" s="3"/>
      <c r="B166" s="3"/>
      <c r="C166" s="4"/>
      <c r="D166" s="168"/>
      <c r="E166" s="155"/>
      <c r="F166" s="81" t="s">
        <v>497</v>
      </c>
      <c r="G166" s="84" t="s">
        <v>207</v>
      </c>
      <c r="H166" s="72">
        <v>1105250</v>
      </c>
      <c r="I166" s="72">
        <v>1127355</v>
      </c>
      <c r="J166" s="72">
        <v>1149902.1</v>
      </c>
      <c r="K166" s="39"/>
      <c r="L166" s="54"/>
      <c r="M166" s="110"/>
      <c r="N166" s="110"/>
      <c r="O166" s="110"/>
      <c r="P166" s="79" t="s">
        <v>279</v>
      </c>
      <c r="Q166" s="79" t="s">
        <v>6</v>
      </c>
    </row>
    <row r="167" spans="1:17" ht="30">
      <c r="A167" s="3"/>
      <c r="B167" s="3"/>
      <c r="C167" s="4"/>
      <c r="D167" s="168"/>
      <c r="E167" s="155"/>
      <c r="F167" s="38" t="s">
        <v>81</v>
      </c>
      <c r="G167" s="69" t="s">
        <v>208</v>
      </c>
      <c r="H167" s="58">
        <v>120000</v>
      </c>
      <c r="I167" s="58">
        <v>122400</v>
      </c>
      <c r="J167" s="58">
        <v>124848</v>
      </c>
      <c r="K167" s="39"/>
      <c r="L167" s="68" t="s">
        <v>305</v>
      </c>
      <c r="M167" s="110">
        <v>1</v>
      </c>
      <c r="N167" s="110">
        <v>1</v>
      </c>
      <c r="O167" s="110">
        <f>(+J167+I167+H167)/(+$I167+$J167+$H167)</f>
        <v>1</v>
      </c>
      <c r="P167" s="40" t="s">
        <v>279</v>
      </c>
      <c r="Q167" s="40" t="s">
        <v>6</v>
      </c>
    </row>
    <row r="168" spans="1:17" ht="25.5">
      <c r="A168" s="3"/>
      <c r="B168" s="3"/>
      <c r="C168" s="4"/>
      <c r="D168" s="168"/>
      <c r="E168" s="155"/>
      <c r="F168" s="38" t="s">
        <v>176</v>
      </c>
      <c r="G168" s="69" t="s">
        <v>209</v>
      </c>
      <c r="H168" s="58">
        <v>90000</v>
      </c>
      <c r="I168" s="58">
        <v>91800</v>
      </c>
      <c r="J168" s="58">
        <v>93636</v>
      </c>
      <c r="K168" s="39"/>
      <c r="L168" s="68" t="s">
        <v>305</v>
      </c>
      <c r="M168" s="110">
        <v>1</v>
      </c>
      <c r="N168" s="110">
        <v>1</v>
      </c>
      <c r="O168" s="110">
        <f aca="true" t="shared" si="3" ref="O168:O178">(+J168+I168+H168)/(+$I168+$J168+$H168)</f>
        <v>1</v>
      </c>
      <c r="P168" s="40" t="s">
        <v>279</v>
      </c>
      <c r="Q168" s="40" t="s">
        <v>6</v>
      </c>
    </row>
    <row r="169" spans="1:17" ht="25.5">
      <c r="A169" s="3"/>
      <c r="B169" s="3"/>
      <c r="C169" s="4"/>
      <c r="D169" s="168"/>
      <c r="E169" s="155"/>
      <c r="F169" s="38" t="s">
        <v>177</v>
      </c>
      <c r="G169" s="69" t="s">
        <v>210</v>
      </c>
      <c r="H169" s="58">
        <v>140000</v>
      </c>
      <c r="I169" s="58">
        <v>142800</v>
      </c>
      <c r="J169" s="58">
        <v>145656</v>
      </c>
      <c r="K169" s="39"/>
      <c r="L169" s="68" t="s">
        <v>305</v>
      </c>
      <c r="M169" s="110">
        <v>1</v>
      </c>
      <c r="N169" s="110">
        <v>1</v>
      </c>
      <c r="O169" s="110">
        <f t="shared" si="3"/>
        <v>1</v>
      </c>
      <c r="P169" s="40" t="s">
        <v>279</v>
      </c>
      <c r="Q169" s="40" t="s">
        <v>6</v>
      </c>
    </row>
    <row r="170" spans="1:17" ht="25.5">
      <c r="A170" s="3"/>
      <c r="B170" s="3"/>
      <c r="C170" s="4"/>
      <c r="D170" s="168"/>
      <c r="E170" s="155"/>
      <c r="F170" s="38" t="s">
        <v>180</v>
      </c>
      <c r="G170" s="69" t="s">
        <v>211</v>
      </c>
      <c r="H170" s="58">
        <v>130000</v>
      </c>
      <c r="I170" s="58">
        <v>132600</v>
      </c>
      <c r="J170" s="58">
        <v>135252</v>
      </c>
      <c r="K170" s="39"/>
      <c r="L170" s="68" t="s">
        <v>305</v>
      </c>
      <c r="M170" s="110">
        <v>1</v>
      </c>
      <c r="N170" s="110">
        <v>1</v>
      </c>
      <c r="O170" s="110">
        <f t="shared" si="3"/>
        <v>1</v>
      </c>
      <c r="P170" s="40" t="s">
        <v>279</v>
      </c>
      <c r="Q170" s="40" t="s">
        <v>6</v>
      </c>
    </row>
    <row r="171" spans="1:17" ht="25.5">
      <c r="A171" s="3"/>
      <c r="B171" s="3"/>
      <c r="C171" s="4"/>
      <c r="D171" s="168"/>
      <c r="E171" s="155"/>
      <c r="F171" s="38" t="s">
        <v>182</v>
      </c>
      <c r="G171" s="69" t="s">
        <v>212</v>
      </c>
      <c r="H171" s="58">
        <v>150000</v>
      </c>
      <c r="I171" s="58">
        <v>153000</v>
      </c>
      <c r="J171" s="58">
        <v>156060</v>
      </c>
      <c r="K171" s="39"/>
      <c r="L171" s="68" t="s">
        <v>305</v>
      </c>
      <c r="M171" s="110">
        <v>1</v>
      </c>
      <c r="N171" s="110">
        <v>1</v>
      </c>
      <c r="O171" s="110">
        <f t="shared" si="3"/>
        <v>1</v>
      </c>
      <c r="P171" s="40" t="s">
        <v>279</v>
      </c>
      <c r="Q171" s="40" t="s">
        <v>6</v>
      </c>
    </row>
    <row r="172" spans="1:17" ht="25.5">
      <c r="A172" s="3"/>
      <c r="B172" s="3"/>
      <c r="C172" s="4"/>
      <c r="D172" s="168"/>
      <c r="E172" s="155"/>
      <c r="F172" s="38" t="s">
        <v>181</v>
      </c>
      <c r="G172" s="69" t="s">
        <v>213</v>
      </c>
      <c r="H172" s="58">
        <v>20000</v>
      </c>
      <c r="I172" s="58">
        <v>20400</v>
      </c>
      <c r="J172" s="58">
        <v>20808</v>
      </c>
      <c r="K172" s="39"/>
      <c r="L172" s="68" t="s">
        <v>305</v>
      </c>
      <c r="M172" s="110">
        <v>1</v>
      </c>
      <c r="N172" s="110">
        <v>1</v>
      </c>
      <c r="O172" s="110">
        <f t="shared" si="3"/>
        <v>1</v>
      </c>
      <c r="P172" s="40" t="s">
        <v>279</v>
      </c>
      <c r="Q172" s="40" t="s">
        <v>6</v>
      </c>
    </row>
    <row r="173" spans="1:17" ht="25.5">
      <c r="A173" s="3"/>
      <c r="B173" s="3"/>
      <c r="C173" s="4"/>
      <c r="D173" s="168"/>
      <c r="E173" s="155"/>
      <c r="F173" s="38" t="s">
        <v>183</v>
      </c>
      <c r="G173" s="69" t="s">
        <v>214</v>
      </c>
      <c r="H173" s="58">
        <v>22000</v>
      </c>
      <c r="I173" s="58">
        <v>22440</v>
      </c>
      <c r="J173" s="58">
        <v>22888.8</v>
      </c>
      <c r="K173" s="39"/>
      <c r="L173" s="68" t="s">
        <v>305</v>
      </c>
      <c r="M173" s="110">
        <v>1</v>
      </c>
      <c r="N173" s="110">
        <v>1</v>
      </c>
      <c r="O173" s="110">
        <f t="shared" si="3"/>
        <v>1</v>
      </c>
      <c r="P173" s="40" t="s">
        <v>279</v>
      </c>
      <c r="Q173" s="40" t="s">
        <v>6</v>
      </c>
    </row>
    <row r="174" spans="1:17" ht="25.5">
      <c r="A174" s="3"/>
      <c r="B174" s="3"/>
      <c r="C174" s="4"/>
      <c r="D174" s="168"/>
      <c r="E174" s="155"/>
      <c r="F174" s="38" t="s">
        <v>184</v>
      </c>
      <c r="G174" s="69" t="s">
        <v>215</v>
      </c>
      <c r="H174" s="58">
        <v>15000</v>
      </c>
      <c r="I174" s="58">
        <v>15300</v>
      </c>
      <c r="J174" s="58">
        <v>15606</v>
      </c>
      <c r="K174" s="39"/>
      <c r="L174" s="68" t="s">
        <v>305</v>
      </c>
      <c r="M174" s="110">
        <v>1</v>
      </c>
      <c r="N174" s="110">
        <v>1</v>
      </c>
      <c r="O174" s="110">
        <f t="shared" si="3"/>
        <v>1</v>
      </c>
      <c r="P174" s="40" t="s">
        <v>279</v>
      </c>
      <c r="Q174" s="40" t="s">
        <v>6</v>
      </c>
    </row>
    <row r="175" spans="1:17" ht="25.5">
      <c r="A175" s="3"/>
      <c r="B175" s="3"/>
      <c r="C175" s="4"/>
      <c r="D175" s="168"/>
      <c r="E175" s="155"/>
      <c r="F175" s="38" t="s">
        <v>185</v>
      </c>
      <c r="G175" s="69" t="s">
        <v>216</v>
      </c>
      <c r="H175" s="58">
        <v>14250</v>
      </c>
      <c r="I175" s="58">
        <v>14535</v>
      </c>
      <c r="J175" s="58">
        <v>14825.7</v>
      </c>
      <c r="K175" s="39"/>
      <c r="L175" s="68" t="s">
        <v>305</v>
      </c>
      <c r="M175" s="110">
        <v>1</v>
      </c>
      <c r="N175" s="110">
        <v>1</v>
      </c>
      <c r="O175" s="110">
        <f t="shared" si="3"/>
        <v>1</v>
      </c>
      <c r="P175" s="40" t="s">
        <v>279</v>
      </c>
      <c r="Q175" s="40" t="s">
        <v>6</v>
      </c>
    </row>
    <row r="176" spans="1:17" ht="25.5">
      <c r="A176" s="3"/>
      <c r="B176" s="3"/>
      <c r="C176" s="4"/>
      <c r="D176" s="168"/>
      <c r="E176" s="155"/>
      <c r="F176" s="38" t="s">
        <v>186</v>
      </c>
      <c r="G176" s="69" t="s">
        <v>217</v>
      </c>
      <c r="H176" s="58">
        <v>161900</v>
      </c>
      <c r="I176" s="58">
        <v>165138</v>
      </c>
      <c r="J176" s="58">
        <v>168440.76</v>
      </c>
      <c r="K176" s="39"/>
      <c r="L176" s="68" t="s">
        <v>305</v>
      </c>
      <c r="M176" s="110">
        <v>1</v>
      </c>
      <c r="N176" s="110">
        <v>1</v>
      </c>
      <c r="O176" s="110">
        <f t="shared" si="3"/>
        <v>1</v>
      </c>
      <c r="P176" s="40" t="s">
        <v>279</v>
      </c>
      <c r="Q176" s="40" t="s">
        <v>6</v>
      </c>
    </row>
    <row r="177" spans="1:17" ht="25.5">
      <c r="A177" s="3"/>
      <c r="B177" s="3"/>
      <c r="C177" s="4"/>
      <c r="D177" s="168"/>
      <c r="E177" s="155"/>
      <c r="F177" s="38" t="s">
        <v>187</v>
      </c>
      <c r="G177" s="69" t="s">
        <v>218</v>
      </c>
      <c r="H177" s="58">
        <v>180000</v>
      </c>
      <c r="I177" s="58">
        <v>183600</v>
      </c>
      <c r="J177" s="58">
        <v>187272</v>
      </c>
      <c r="K177" s="39"/>
      <c r="L177" s="68" t="s">
        <v>305</v>
      </c>
      <c r="M177" s="110">
        <v>1</v>
      </c>
      <c r="N177" s="110">
        <v>1</v>
      </c>
      <c r="O177" s="110">
        <f t="shared" si="3"/>
        <v>1</v>
      </c>
      <c r="P177" s="40" t="s">
        <v>279</v>
      </c>
      <c r="Q177" s="40" t="s">
        <v>6</v>
      </c>
    </row>
    <row r="178" spans="1:17" ht="25.5">
      <c r="A178" s="3"/>
      <c r="B178" s="3"/>
      <c r="C178" s="4"/>
      <c r="D178" s="168"/>
      <c r="E178" s="155"/>
      <c r="F178" s="38" t="s">
        <v>188</v>
      </c>
      <c r="G178" s="69" t="s">
        <v>219</v>
      </c>
      <c r="H178" s="58">
        <v>62100</v>
      </c>
      <c r="I178" s="58">
        <v>63342</v>
      </c>
      <c r="J178" s="58">
        <v>64608.84</v>
      </c>
      <c r="K178" s="39"/>
      <c r="L178" s="68" t="s">
        <v>305</v>
      </c>
      <c r="M178" s="110">
        <v>1</v>
      </c>
      <c r="N178" s="110">
        <v>1</v>
      </c>
      <c r="O178" s="110">
        <f t="shared" si="3"/>
        <v>1</v>
      </c>
      <c r="P178" s="40" t="s">
        <v>279</v>
      </c>
      <c r="Q178" s="40" t="s">
        <v>6</v>
      </c>
    </row>
    <row r="179" spans="1:17" ht="15">
      <c r="A179" s="3"/>
      <c r="B179" s="3"/>
      <c r="C179" s="4"/>
      <c r="D179" s="168"/>
      <c r="E179" s="155"/>
      <c r="F179" s="81" t="s">
        <v>498</v>
      </c>
      <c r="G179" s="84" t="s">
        <v>5</v>
      </c>
      <c r="H179" s="72">
        <v>360000</v>
      </c>
      <c r="I179" s="72">
        <v>367200</v>
      </c>
      <c r="J179" s="72">
        <v>374544</v>
      </c>
      <c r="K179" s="39"/>
      <c r="L179" s="54"/>
      <c r="M179" s="113"/>
      <c r="N179" s="113"/>
      <c r="O179" s="113"/>
      <c r="P179" s="79" t="s">
        <v>279</v>
      </c>
      <c r="Q179" s="79" t="s">
        <v>6</v>
      </c>
    </row>
    <row r="180" spans="1:17" ht="26.25" thickBot="1">
      <c r="A180" s="3"/>
      <c r="B180" s="3"/>
      <c r="C180" s="4"/>
      <c r="D180" s="168"/>
      <c r="E180" s="155"/>
      <c r="F180" s="42" t="s">
        <v>81</v>
      </c>
      <c r="G180" s="85" t="s">
        <v>65</v>
      </c>
      <c r="H180" s="60">
        <v>360000</v>
      </c>
      <c r="I180" s="60">
        <v>367200</v>
      </c>
      <c r="J180" s="60">
        <v>374544</v>
      </c>
      <c r="K180" s="43"/>
      <c r="L180" s="109" t="s">
        <v>293</v>
      </c>
      <c r="M180" s="117">
        <v>14</v>
      </c>
      <c r="N180" s="117">
        <v>17</v>
      </c>
      <c r="O180" s="117">
        <v>20</v>
      </c>
      <c r="P180" s="44" t="s">
        <v>279</v>
      </c>
      <c r="Q180" s="44" t="s">
        <v>6</v>
      </c>
    </row>
    <row r="181" spans="1:17" s="10" customFormat="1" ht="30">
      <c r="A181" s="3" t="s">
        <v>11</v>
      </c>
      <c r="B181" s="3" t="s">
        <v>12</v>
      </c>
      <c r="C181" s="4" t="s">
        <v>15</v>
      </c>
      <c r="D181" s="163" t="s">
        <v>68</v>
      </c>
      <c r="E181" s="154" t="s">
        <v>72</v>
      </c>
      <c r="F181" s="100" t="s">
        <v>499</v>
      </c>
      <c r="G181" s="104" t="s">
        <v>223</v>
      </c>
      <c r="H181" s="96">
        <f>SUM(H182:H188)</f>
        <v>3264679</v>
      </c>
      <c r="I181" s="96">
        <f>SUM(I182:I188)</f>
        <v>4430676</v>
      </c>
      <c r="J181" s="96">
        <f>SUM(J182:J188)</f>
        <v>2379630</v>
      </c>
      <c r="K181" s="63"/>
      <c r="L181" s="64"/>
      <c r="M181" s="116"/>
      <c r="N181" s="116"/>
      <c r="O181" s="116"/>
      <c r="P181" s="65"/>
      <c r="Q181" s="66"/>
    </row>
    <row r="182" spans="1:17" s="10" customFormat="1" ht="44.25" customHeight="1">
      <c r="A182" s="3"/>
      <c r="B182" s="3"/>
      <c r="C182" s="4"/>
      <c r="D182" s="159"/>
      <c r="E182" s="155"/>
      <c r="F182" s="98" t="s">
        <v>115</v>
      </c>
      <c r="G182" s="57" t="s">
        <v>501</v>
      </c>
      <c r="H182" s="58">
        <v>294750</v>
      </c>
      <c r="I182" s="58">
        <v>0</v>
      </c>
      <c r="J182" s="58">
        <v>0</v>
      </c>
      <c r="K182" s="63"/>
      <c r="L182" s="119" t="s">
        <v>503</v>
      </c>
      <c r="M182" s="110">
        <v>1</v>
      </c>
      <c r="N182" s="110">
        <v>0</v>
      </c>
      <c r="O182" s="110">
        <v>0</v>
      </c>
      <c r="P182" s="65" t="s">
        <v>502</v>
      </c>
      <c r="Q182" s="66" t="s">
        <v>6</v>
      </c>
    </row>
    <row r="183" spans="1:17" s="10" customFormat="1" ht="25.5">
      <c r="A183" s="3"/>
      <c r="B183" s="3"/>
      <c r="C183" s="4"/>
      <c r="D183" s="159"/>
      <c r="E183" s="155"/>
      <c r="F183" s="98" t="s">
        <v>174</v>
      </c>
      <c r="G183" s="57" t="s">
        <v>227</v>
      </c>
      <c r="H183" s="58">
        <v>735500</v>
      </c>
      <c r="I183" s="58">
        <v>0</v>
      </c>
      <c r="J183" s="58">
        <v>0</v>
      </c>
      <c r="K183" s="63"/>
      <c r="L183" s="119" t="s">
        <v>500</v>
      </c>
      <c r="M183" s="110">
        <v>1</v>
      </c>
      <c r="N183" s="110">
        <v>0</v>
      </c>
      <c r="O183" s="110">
        <v>0</v>
      </c>
      <c r="P183" s="65" t="s">
        <v>502</v>
      </c>
      <c r="Q183" s="66" t="s">
        <v>6</v>
      </c>
    </row>
    <row r="184" spans="1:17" s="10" customFormat="1" ht="38.25">
      <c r="A184" s="3"/>
      <c r="B184" s="3"/>
      <c r="C184" s="4"/>
      <c r="D184" s="159"/>
      <c r="E184" s="155"/>
      <c r="F184" s="98" t="s">
        <v>505</v>
      </c>
      <c r="G184" s="57" t="s">
        <v>226</v>
      </c>
      <c r="H184" s="58">
        <v>200000</v>
      </c>
      <c r="I184" s="58">
        <v>0</v>
      </c>
      <c r="J184" s="58">
        <v>0</v>
      </c>
      <c r="K184" s="63"/>
      <c r="L184" s="119" t="s">
        <v>309</v>
      </c>
      <c r="M184" s="110">
        <f>+H184/(+$I184+$J184+$H184)</f>
        <v>1</v>
      </c>
      <c r="N184" s="110">
        <v>0</v>
      </c>
      <c r="O184" s="110">
        <v>0</v>
      </c>
      <c r="P184" s="65" t="s">
        <v>327</v>
      </c>
      <c r="Q184" s="66" t="s">
        <v>6</v>
      </c>
    </row>
    <row r="185" spans="1:17" s="10" customFormat="1" ht="25.5">
      <c r="A185" s="3"/>
      <c r="B185" s="3"/>
      <c r="C185" s="4"/>
      <c r="D185" s="159"/>
      <c r="E185" s="155"/>
      <c r="F185" s="98" t="s">
        <v>88</v>
      </c>
      <c r="G185" s="57" t="s">
        <v>504</v>
      </c>
      <c r="H185" s="58">
        <v>56405</v>
      </c>
      <c r="I185" s="58">
        <v>1095300</v>
      </c>
      <c r="J185" s="58">
        <v>585300</v>
      </c>
      <c r="K185" s="63"/>
      <c r="L185" s="119" t="s">
        <v>308</v>
      </c>
      <c r="M185" s="110">
        <f>+H185/(+$I185+$J185+$H185)</f>
        <v>0.03247256052803533</v>
      </c>
      <c r="N185" s="110">
        <f>(+I185+H185)/(+$I185+$J185+$H185)</f>
        <v>0.6630406936076753</v>
      </c>
      <c r="O185" s="110">
        <f>(+H185+I185+J185)/(+$I185+$J185+$H185)</f>
        <v>1</v>
      </c>
      <c r="P185" s="65" t="s">
        <v>327</v>
      </c>
      <c r="Q185" s="66" t="s">
        <v>6</v>
      </c>
    </row>
    <row r="186" spans="1:17" s="10" customFormat="1" ht="25.5">
      <c r="A186" s="3"/>
      <c r="B186" s="3"/>
      <c r="C186" s="4"/>
      <c r="D186" s="159"/>
      <c r="E186" s="155"/>
      <c r="F186" s="98" t="s">
        <v>122</v>
      </c>
      <c r="G186" s="57" t="s">
        <v>509</v>
      </c>
      <c r="H186" s="58">
        <v>162104</v>
      </c>
      <c r="I186" s="58">
        <v>2673900</v>
      </c>
      <c r="J186" s="58">
        <v>970000</v>
      </c>
      <c r="K186" s="63"/>
      <c r="L186" s="119" t="s">
        <v>308</v>
      </c>
      <c r="M186" s="110">
        <f>+H186/(+$I186+$J186+$H186)</f>
        <v>0.04259165255738039</v>
      </c>
      <c r="N186" s="110">
        <f>(+I186+H186)/(+$I186+$J186+$H186)</f>
        <v>0.7451395216610387</v>
      </c>
      <c r="O186" s="110">
        <f>(+H186+I186+J186)/(+$I186+$J186+$H186)</f>
        <v>1</v>
      </c>
      <c r="P186" s="65" t="s">
        <v>327</v>
      </c>
      <c r="Q186" s="66" t="s">
        <v>43</v>
      </c>
    </row>
    <row r="187" spans="1:17" s="10" customFormat="1" ht="25.5">
      <c r="A187" s="3"/>
      <c r="B187" s="3"/>
      <c r="C187" s="4"/>
      <c r="D187" s="159"/>
      <c r="E187" s="155"/>
      <c r="F187" s="98" t="s">
        <v>83</v>
      </c>
      <c r="G187" s="57" t="s">
        <v>511</v>
      </c>
      <c r="H187" s="58">
        <v>155314</v>
      </c>
      <c r="I187" s="58">
        <v>524370</v>
      </c>
      <c r="J187" s="58">
        <v>824330</v>
      </c>
      <c r="K187" s="63"/>
      <c r="L187" s="119" t="s">
        <v>308</v>
      </c>
      <c r="M187" s="110">
        <f>+H187/(+$I187+$J187+$H187)</f>
        <v>0.1032663259783486</v>
      </c>
      <c r="N187" s="110">
        <f>(+I187+H187)/(+$I187+$J187+$H187)</f>
        <v>0.4519133465512954</v>
      </c>
      <c r="O187" s="110">
        <f>(+H187+I187+J187)/(+$I187+$J187+$H187)</f>
        <v>1</v>
      </c>
      <c r="P187" s="65" t="s">
        <v>327</v>
      </c>
      <c r="Q187" s="66" t="s">
        <v>6</v>
      </c>
    </row>
    <row r="188" spans="1:17" s="10" customFormat="1" ht="25.5">
      <c r="A188" s="3"/>
      <c r="B188" s="3"/>
      <c r="C188" s="4"/>
      <c r="D188" s="159"/>
      <c r="E188" s="155"/>
      <c r="F188" s="98" t="s">
        <v>78</v>
      </c>
      <c r="G188" s="57" t="s">
        <v>506</v>
      </c>
      <c r="H188" s="58">
        <v>1660606</v>
      </c>
      <c r="I188" s="58">
        <v>137106</v>
      </c>
      <c r="J188" s="58">
        <v>0</v>
      </c>
      <c r="K188" s="99"/>
      <c r="L188" s="121" t="s">
        <v>507</v>
      </c>
      <c r="M188" s="110">
        <f>+H188/(+$I188+$J188+$H188)</f>
        <v>0.9237330562403766</v>
      </c>
      <c r="N188" s="110">
        <f>(+I188+H188)/(+$I188+$J188+$H188)</f>
        <v>1</v>
      </c>
      <c r="O188" s="110">
        <v>0</v>
      </c>
      <c r="P188" s="65" t="s">
        <v>307</v>
      </c>
      <c r="Q188" s="66" t="s">
        <v>6</v>
      </c>
    </row>
    <row r="189" spans="1:17" s="10" customFormat="1" ht="30">
      <c r="A189" s="3"/>
      <c r="B189" s="3"/>
      <c r="C189" s="4"/>
      <c r="D189" s="159"/>
      <c r="E189" s="155"/>
      <c r="F189" s="100" t="s">
        <v>134</v>
      </c>
      <c r="G189" s="104" t="s">
        <v>228</v>
      </c>
      <c r="H189" s="96">
        <v>1488000</v>
      </c>
      <c r="I189" s="96">
        <v>1517760</v>
      </c>
      <c r="J189" s="96">
        <v>1548115.2</v>
      </c>
      <c r="K189" s="63"/>
      <c r="L189" s="64"/>
      <c r="M189" s="110"/>
      <c r="N189" s="110"/>
      <c r="O189" s="110"/>
      <c r="P189" s="115" t="s">
        <v>279</v>
      </c>
      <c r="Q189" s="118" t="s">
        <v>6</v>
      </c>
    </row>
    <row r="190" spans="1:17" s="10" customFormat="1" ht="15">
      <c r="A190" s="3"/>
      <c r="B190" s="3"/>
      <c r="C190" s="4"/>
      <c r="D190" s="159"/>
      <c r="E190" s="155"/>
      <c r="F190" s="62" t="s">
        <v>176</v>
      </c>
      <c r="G190" s="57" t="s">
        <v>235</v>
      </c>
      <c r="H190" s="58">
        <v>80000</v>
      </c>
      <c r="I190" s="58">
        <v>81600</v>
      </c>
      <c r="J190" s="58">
        <v>83232</v>
      </c>
      <c r="K190" s="63"/>
      <c r="L190" s="119" t="s">
        <v>310</v>
      </c>
      <c r="M190" s="110">
        <v>1</v>
      </c>
      <c r="N190" s="110">
        <v>1</v>
      </c>
      <c r="O190" s="110">
        <f>(+J190+I190+H190)/(+$I190+$J190+$H190)</f>
        <v>1</v>
      </c>
      <c r="P190" s="65" t="s">
        <v>279</v>
      </c>
      <c r="Q190" s="66" t="s">
        <v>6</v>
      </c>
    </row>
    <row r="191" spans="1:17" s="10" customFormat="1" ht="15">
      <c r="A191" s="3"/>
      <c r="B191" s="3"/>
      <c r="C191" s="4"/>
      <c r="D191" s="159"/>
      <c r="E191" s="155"/>
      <c r="F191" s="62" t="s">
        <v>187</v>
      </c>
      <c r="G191" s="57" t="s">
        <v>236</v>
      </c>
      <c r="H191" s="58">
        <v>50000</v>
      </c>
      <c r="I191" s="58">
        <v>25500</v>
      </c>
      <c r="J191" s="58">
        <v>26010</v>
      </c>
      <c r="K191" s="63"/>
      <c r="L191" s="119" t="s">
        <v>310</v>
      </c>
      <c r="M191" s="110">
        <v>1</v>
      </c>
      <c r="N191" s="110">
        <v>1</v>
      </c>
      <c r="O191" s="110">
        <f aca="true" t="shared" si="4" ref="O191:O199">(+J191+I191+H191)/(+$I191+$J191+$H191)</f>
        <v>1</v>
      </c>
      <c r="P191" s="65" t="s">
        <v>279</v>
      </c>
      <c r="Q191" s="66" t="s">
        <v>6</v>
      </c>
    </row>
    <row r="192" spans="1:17" s="10" customFormat="1" ht="15">
      <c r="A192" s="3"/>
      <c r="B192" s="3"/>
      <c r="C192" s="4"/>
      <c r="D192" s="159"/>
      <c r="E192" s="155"/>
      <c r="F192" s="62" t="s">
        <v>188</v>
      </c>
      <c r="G192" s="101" t="s">
        <v>237</v>
      </c>
      <c r="H192" s="58">
        <v>18000</v>
      </c>
      <c r="I192" s="58">
        <v>18360</v>
      </c>
      <c r="J192" s="58">
        <v>18727.2</v>
      </c>
      <c r="K192" s="63"/>
      <c r="L192" s="119" t="s">
        <v>310</v>
      </c>
      <c r="M192" s="110">
        <v>1</v>
      </c>
      <c r="N192" s="110">
        <v>1</v>
      </c>
      <c r="O192" s="110">
        <f t="shared" si="4"/>
        <v>1</v>
      </c>
      <c r="P192" s="65" t="s">
        <v>279</v>
      </c>
      <c r="Q192" s="66" t="s">
        <v>6</v>
      </c>
    </row>
    <row r="193" spans="1:17" s="10" customFormat="1" ht="15">
      <c r="A193" s="3"/>
      <c r="B193" s="3"/>
      <c r="C193" s="4"/>
      <c r="D193" s="159"/>
      <c r="E193" s="155"/>
      <c r="F193" s="62" t="s">
        <v>229</v>
      </c>
      <c r="G193" s="57" t="s">
        <v>238</v>
      </c>
      <c r="H193" s="58">
        <v>1050000</v>
      </c>
      <c r="I193" s="58">
        <v>1071000</v>
      </c>
      <c r="J193" s="58">
        <v>1092420</v>
      </c>
      <c r="K193" s="63"/>
      <c r="L193" s="119" t="s">
        <v>310</v>
      </c>
      <c r="M193" s="110">
        <v>1</v>
      </c>
      <c r="N193" s="110">
        <v>1</v>
      </c>
      <c r="O193" s="110">
        <f t="shared" si="4"/>
        <v>1</v>
      </c>
      <c r="P193" s="65" t="s">
        <v>279</v>
      </c>
      <c r="Q193" s="66" t="s">
        <v>6</v>
      </c>
    </row>
    <row r="194" spans="1:17" s="10" customFormat="1" ht="15">
      <c r="A194" s="3"/>
      <c r="B194" s="3"/>
      <c r="C194" s="4"/>
      <c r="D194" s="159"/>
      <c r="E194" s="155"/>
      <c r="F194" s="62" t="s">
        <v>230</v>
      </c>
      <c r="G194" s="57" t="s">
        <v>66</v>
      </c>
      <c r="H194" s="58">
        <v>35000</v>
      </c>
      <c r="I194" s="58">
        <v>35700</v>
      </c>
      <c r="J194" s="58">
        <v>36414</v>
      </c>
      <c r="K194" s="63"/>
      <c r="L194" s="119" t="s">
        <v>310</v>
      </c>
      <c r="M194" s="110">
        <v>1</v>
      </c>
      <c r="N194" s="110">
        <v>1</v>
      </c>
      <c r="O194" s="110">
        <f t="shared" si="4"/>
        <v>1</v>
      </c>
      <c r="P194" s="65" t="s">
        <v>279</v>
      </c>
      <c r="Q194" s="66" t="s">
        <v>6</v>
      </c>
    </row>
    <row r="195" spans="1:17" s="10" customFormat="1" ht="15">
      <c r="A195" s="3"/>
      <c r="B195" s="3"/>
      <c r="C195" s="4"/>
      <c r="D195" s="159"/>
      <c r="E195" s="155"/>
      <c r="F195" s="62" t="s">
        <v>231</v>
      </c>
      <c r="G195" s="57" t="s">
        <v>239</v>
      </c>
      <c r="H195" s="58">
        <v>80000</v>
      </c>
      <c r="I195" s="58">
        <v>81600</v>
      </c>
      <c r="J195" s="58">
        <v>83232</v>
      </c>
      <c r="K195" s="63"/>
      <c r="L195" s="119" t="s">
        <v>310</v>
      </c>
      <c r="M195" s="110">
        <v>1</v>
      </c>
      <c r="N195" s="110">
        <v>1</v>
      </c>
      <c r="O195" s="110">
        <f t="shared" si="4"/>
        <v>1</v>
      </c>
      <c r="P195" s="65" t="s">
        <v>279</v>
      </c>
      <c r="Q195" s="66" t="s">
        <v>6</v>
      </c>
    </row>
    <row r="196" spans="1:17" s="10" customFormat="1" ht="15">
      <c r="A196" s="3"/>
      <c r="B196" s="3"/>
      <c r="C196" s="4"/>
      <c r="D196" s="159"/>
      <c r="E196" s="155"/>
      <c r="F196" s="62" t="s">
        <v>178</v>
      </c>
      <c r="G196" s="57" t="s">
        <v>240</v>
      </c>
      <c r="H196" s="58">
        <v>20000</v>
      </c>
      <c r="I196" s="58">
        <v>20400</v>
      </c>
      <c r="J196" s="58">
        <v>20808</v>
      </c>
      <c r="K196" s="63"/>
      <c r="L196" s="119" t="s">
        <v>310</v>
      </c>
      <c r="M196" s="110">
        <v>1</v>
      </c>
      <c r="N196" s="110">
        <v>1</v>
      </c>
      <c r="O196" s="110">
        <f t="shared" si="4"/>
        <v>1</v>
      </c>
      <c r="P196" s="65" t="s">
        <v>279</v>
      </c>
      <c r="Q196" s="66" t="s">
        <v>6</v>
      </c>
    </row>
    <row r="197" spans="1:17" s="10" customFormat="1" ht="15">
      <c r="A197" s="3"/>
      <c r="B197" s="3"/>
      <c r="C197" s="4"/>
      <c r="D197" s="159"/>
      <c r="E197" s="155"/>
      <c r="F197" s="62" t="s">
        <v>232</v>
      </c>
      <c r="G197" s="57" t="s">
        <v>241</v>
      </c>
      <c r="H197" s="58">
        <v>25000</v>
      </c>
      <c r="I197" s="58">
        <v>25500</v>
      </c>
      <c r="J197" s="58">
        <v>26010</v>
      </c>
      <c r="K197" s="63"/>
      <c r="L197" s="119" t="s">
        <v>310</v>
      </c>
      <c r="M197" s="110">
        <v>1</v>
      </c>
      <c r="N197" s="110">
        <v>1</v>
      </c>
      <c r="O197" s="110">
        <f t="shared" si="4"/>
        <v>1</v>
      </c>
      <c r="P197" s="65" t="s">
        <v>279</v>
      </c>
      <c r="Q197" s="66" t="s">
        <v>6</v>
      </c>
    </row>
    <row r="198" spans="1:17" s="10" customFormat="1" ht="15">
      <c r="A198" s="3"/>
      <c r="B198" s="3"/>
      <c r="C198" s="4"/>
      <c r="D198" s="159"/>
      <c r="E198" s="155"/>
      <c r="F198" s="62" t="s">
        <v>233</v>
      </c>
      <c r="G198" s="57" t="s">
        <v>242</v>
      </c>
      <c r="H198" s="58">
        <v>100000</v>
      </c>
      <c r="I198" s="58">
        <v>102000</v>
      </c>
      <c r="J198" s="58">
        <v>104040</v>
      </c>
      <c r="K198" s="63"/>
      <c r="L198" s="119" t="s">
        <v>310</v>
      </c>
      <c r="M198" s="110">
        <v>1</v>
      </c>
      <c r="N198" s="110">
        <v>1</v>
      </c>
      <c r="O198" s="110">
        <f t="shared" si="4"/>
        <v>1</v>
      </c>
      <c r="P198" s="65" t="s">
        <v>279</v>
      </c>
      <c r="Q198" s="66" t="s">
        <v>6</v>
      </c>
    </row>
    <row r="199" spans="1:17" s="10" customFormat="1" ht="15.75" thickBot="1">
      <c r="A199" s="3"/>
      <c r="B199" s="3"/>
      <c r="C199" s="4"/>
      <c r="D199" s="159"/>
      <c r="E199" s="155"/>
      <c r="F199" s="62" t="s">
        <v>234</v>
      </c>
      <c r="G199" s="59" t="s">
        <v>243</v>
      </c>
      <c r="H199" s="60">
        <v>55000</v>
      </c>
      <c r="I199" s="60">
        <v>56100</v>
      </c>
      <c r="J199" s="60">
        <v>57222</v>
      </c>
      <c r="K199" s="149"/>
      <c r="L199" s="150" t="s">
        <v>310</v>
      </c>
      <c r="M199" s="120">
        <v>1</v>
      </c>
      <c r="N199" s="120">
        <v>1</v>
      </c>
      <c r="O199" s="120">
        <f t="shared" si="4"/>
        <v>1</v>
      </c>
      <c r="P199" s="44" t="s">
        <v>279</v>
      </c>
      <c r="Q199" s="45" t="s">
        <v>6</v>
      </c>
    </row>
    <row r="200" spans="1:17" s="10" customFormat="1" ht="15">
      <c r="A200" s="3"/>
      <c r="B200" s="3"/>
      <c r="C200" s="4"/>
      <c r="D200" s="159"/>
      <c r="E200" s="156" t="s">
        <v>73</v>
      </c>
      <c r="F200" s="97" t="s">
        <v>512</v>
      </c>
      <c r="G200" s="102" t="s">
        <v>24</v>
      </c>
      <c r="H200" s="103">
        <f>+H201+H202</f>
        <v>300000</v>
      </c>
      <c r="I200" s="103">
        <f>+I201+I202</f>
        <v>306000</v>
      </c>
      <c r="J200" s="103">
        <f>+J201+J202</f>
        <v>312120</v>
      </c>
      <c r="K200" s="147"/>
      <c r="L200" s="148"/>
      <c r="M200" s="116"/>
      <c r="N200" s="116"/>
      <c r="O200" s="116"/>
      <c r="P200" s="115" t="s">
        <v>502</v>
      </c>
      <c r="Q200" s="118" t="s">
        <v>6</v>
      </c>
    </row>
    <row r="201" spans="1:17" s="10" customFormat="1" ht="38.25">
      <c r="A201" s="3"/>
      <c r="B201" s="3"/>
      <c r="C201" s="4"/>
      <c r="D201" s="159"/>
      <c r="E201" s="157"/>
      <c r="F201" s="98" t="s">
        <v>83</v>
      </c>
      <c r="G201" s="57" t="s">
        <v>27</v>
      </c>
      <c r="H201" s="58">
        <v>100000</v>
      </c>
      <c r="I201" s="58">
        <v>102000</v>
      </c>
      <c r="J201" s="58">
        <v>104040</v>
      </c>
      <c r="K201" s="51"/>
      <c r="L201" s="121" t="s">
        <v>311</v>
      </c>
      <c r="M201" s="113">
        <v>20</v>
      </c>
      <c r="N201" s="113">
        <v>20</v>
      </c>
      <c r="O201" s="113">
        <v>20</v>
      </c>
      <c r="P201" s="65" t="s">
        <v>502</v>
      </c>
      <c r="Q201" s="66" t="s">
        <v>6</v>
      </c>
    </row>
    <row r="202" spans="1:17" s="10" customFormat="1" ht="15">
      <c r="A202" s="3"/>
      <c r="B202" s="3"/>
      <c r="C202" s="4"/>
      <c r="D202" s="159"/>
      <c r="E202" s="157"/>
      <c r="F202" s="98" t="s">
        <v>174</v>
      </c>
      <c r="G202" s="57" t="s">
        <v>221</v>
      </c>
      <c r="H202" s="58">
        <v>200000</v>
      </c>
      <c r="I202" s="58">
        <v>204000</v>
      </c>
      <c r="J202" s="58">
        <v>208080</v>
      </c>
      <c r="K202" s="51"/>
      <c r="L202" s="121" t="s">
        <v>312</v>
      </c>
      <c r="M202" s="110">
        <v>1</v>
      </c>
      <c r="N202" s="110">
        <v>1</v>
      </c>
      <c r="O202" s="110">
        <v>1</v>
      </c>
      <c r="P202" s="65" t="s">
        <v>502</v>
      </c>
      <c r="Q202" s="66" t="s">
        <v>6</v>
      </c>
    </row>
    <row r="203" spans="1:17" s="10" customFormat="1" ht="15">
      <c r="A203" s="3"/>
      <c r="B203" s="3"/>
      <c r="C203" s="4"/>
      <c r="D203" s="159"/>
      <c r="E203" s="157"/>
      <c r="F203" s="94" t="s">
        <v>139</v>
      </c>
      <c r="G203" s="95" t="s">
        <v>56</v>
      </c>
      <c r="H203" s="96">
        <v>100000</v>
      </c>
      <c r="I203" s="96">
        <v>200000</v>
      </c>
      <c r="J203" s="96">
        <v>200000</v>
      </c>
      <c r="K203" s="51"/>
      <c r="L203" s="52"/>
      <c r="M203" s="110"/>
      <c r="N203" s="110"/>
      <c r="O203" s="110"/>
      <c r="P203" s="115" t="s">
        <v>327</v>
      </c>
      <c r="Q203" s="118" t="s">
        <v>6</v>
      </c>
    </row>
    <row r="204" spans="1:17" s="10" customFormat="1" ht="15">
      <c r="A204" s="3"/>
      <c r="B204" s="3"/>
      <c r="C204" s="4"/>
      <c r="D204" s="159"/>
      <c r="E204" s="157"/>
      <c r="F204" s="98" t="s">
        <v>78</v>
      </c>
      <c r="G204" s="57" t="s">
        <v>57</v>
      </c>
      <c r="H204" s="58">
        <v>663250</v>
      </c>
      <c r="I204" s="58">
        <v>300000</v>
      </c>
      <c r="J204" s="58">
        <v>500000</v>
      </c>
      <c r="K204" s="39"/>
      <c r="L204" s="68" t="s">
        <v>313</v>
      </c>
      <c r="M204" s="110">
        <f>+H204/(+$I204+$J204+$H204)</f>
        <v>0.45327182641380487</v>
      </c>
      <c r="N204" s="110">
        <f>(+I204+H204)/(+$I204+$J204+$H204)</f>
        <v>0.6582948915086281</v>
      </c>
      <c r="O204" s="110">
        <f>(+J204+I204+H204)/(+$I204+$J204+$H204)</f>
        <v>1</v>
      </c>
      <c r="P204" s="65" t="s">
        <v>327</v>
      </c>
      <c r="Q204" s="66" t="s">
        <v>6</v>
      </c>
    </row>
    <row r="205" spans="1:17" s="10" customFormat="1" ht="15.75" thickBot="1">
      <c r="A205" s="3"/>
      <c r="B205" s="3"/>
      <c r="C205" s="4"/>
      <c r="D205" s="159"/>
      <c r="E205" s="157"/>
      <c r="F205" s="98" t="s">
        <v>116</v>
      </c>
      <c r="G205" s="144" t="s">
        <v>513</v>
      </c>
      <c r="H205" s="145">
        <v>0</v>
      </c>
      <c r="I205" s="145">
        <v>2000000</v>
      </c>
      <c r="J205" s="145">
        <v>3000000</v>
      </c>
      <c r="K205" s="51"/>
      <c r="L205" s="121" t="s">
        <v>313</v>
      </c>
      <c r="M205" s="146">
        <f>+H205/(+$I205+$J205+$H205)</f>
        <v>0</v>
      </c>
      <c r="N205" s="146">
        <f>(+I205+H205)/(+$I205+$J205+$H205)</f>
        <v>0.4</v>
      </c>
      <c r="O205" s="146">
        <f>(+J205+I205+H205)/(+$I205+$J205+$H205)</f>
        <v>1</v>
      </c>
      <c r="P205" s="65" t="s">
        <v>327</v>
      </c>
      <c r="Q205" s="66" t="s">
        <v>6</v>
      </c>
    </row>
    <row r="206" spans="1:17" s="10" customFormat="1" ht="15">
      <c r="A206" s="3"/>
      <c r="B206" s="3"/>
      <c r="C206" s="4"/>
      <c r="D206" s="159"/>
      <c r="E206" s="156" t="s">
        <v>74</v>
      </c>
      <c r="F206" s="97" t="s">
        <v>512</v>
      </c>
      <c r="G206" s="102" t="s">
        <v>24</v>
      </c>
      <c r="H206" s="103">
        <f>SUM(H208:H209)</f>
        <v>75000</v>
      </c>
      <c r="I206" s="103">
        <f>SUM(I208:I209)</f>
        <v>76500</v>
      </c>
      <c r="J206" s="103">
        <f>SUM(J208:J209)</f>
        <v>78030</v>
      </c>
      <c r="K206" s="53"/>
      <c r="L206" s="55"/>
      <c r="M206" s="116"/>
      <c r="N206" s="116"/>
      <c r="O206" s="116"/>
      <c r="P206" s="49" t="s">
        <v>502</v>
      </c>
      <c r="Q206" s="50" t="s">
        <v>6</v>
      </c>
    </row>
    <row r="207" spans="1:17" s="10" customFormat="1" ht="15">
      <c r="A207" s="3"/>
      <c r="B207" s="3"/>
      <c r="C207" s="4"/>
      <c r="D207" s="159"/>
      <c r="E207" s="164"/>
      <c r="F207" s="67" t="s">
        <v>81</v>
      </c>
      <c r="G207" s="57" t="s">
        <v>25</v>
      </c>
      <c r="H207" s="58">
        <v>5000</v>
      </c>
      <c r="I207" s="58">
        <v>5100</v>
      </c>
      <c r="J207" s="58">
        <v>5202</v>
      </c>
      <c r="K207" s="39"/>
      <c r="L207" s="68" t="s">
        <v>314</v>
      </c>
      <c r="M207" s="110">
        <v>1</v>
      </c>
      <c r="N207" s="110">
        <v>1</v>
      </c>
      <c r="O207" s="110">
        <v>1</v>
      </c>
      <c r="P207" s="40" t="s">
        <v>502</v>
      </c>
      <c r="Q207" s="41" t="s">
        <v>6</v>
      </c>
    </row>
    <row r="208" spans="1:17" s="10" customFormat="1" ht="15">
      <c r="A208" s="3"/>
      <c r="B208" s="3"/>
      <c r="C208" s="4"/>
      <c r="D208" s="159"/>
      <c r="E208" s="164"/>
      <c r="F208" s="67" t="s">
        <v>176</v>
      </c>
      <c r="G208" s="57" t="s">
        <v>26</v>
      </c>
      <c r="H208" s="58">
        <v>25000</v>
      </c>
      <c r="I208" s="58">
        <v>25500</v>
      </c>
      <c r="J208" s="58">
        <v>26010</v>
      </c>
      <c r="K208" s="39"/>
      <c r="L208" s="68" t="s">
        <v>315</v>
      </c>
      <c r="M208" s="110">
        <v>1</v>
      </c>
      <c r="N208" s="110">
        <v>1</v>
      </c>
      <c r="O208" s="110">
        <v>1</v>
      </c>
      <c r="P208" s="40" t="s">
        <v>502</v>
      </c>
      <c r="Q208" s="41" t="s">
        <v>6</v>
      </c>
    </row>
    <row r="209" spans="1:17" s="10" customFormat="1" ht="15.75" thickBot="1">
      <c r="A209" s="3"/>
      <c r="B209" s="3"/>
      <c r="C209" s="4"/>
      <c r="D209" s="159"/>
      <c r="E209" s="164"/>
      <c r="F209" s="67" t="s">
        <v>177</v>
      </c>
      <c r="G209" s="59" t="s">
        <v>222</v>
      </c>
      <c r="H209" s="60">
        <v>50000</v>
      </c>
      <c r="I209" s="60">
        <v>51000</v>
      </c>
      <c r="J209" s="60">
        <v>52020</v>
      </c>
      <c r="K209" s="39"/>
      <c r="L209" s="68" t="s">
        <v>316</v>
      </c>
      <c r="M209" s="120">
        <v>1</v>
      </c>
      <c r="N209" s="120">
        <v>1</v>
      </c>
      <c r="O209" s="120">
        <v>1</v>
      </c>
      <c r="P209" s="40" t="s">
        <v>502</v>
      </c>
      <c r="Q209" s="41" t="s">
        <v>6</v>
      </c>
    </row>
    <row r="210" spans="1:17" s="10" customFormat="1" ht="30">
      <c r="A210" s="3" t="s">
        <v>11</v>
      </c>
      <c r="B210" s="3" t="s">
        <v>12</v>
      </c>
      <c r="C210" s="4" t="s">
        <v>16</v>
      </c>
      <c r="D210" s="158" t="s">
        <v>69</v>
      </c>
      <c r="E210" s="156" t="s">
        <v>75</v>
      </c>
      <c r="F210" s="97" t="s">
        <v>80</v>
      </c>
      <c r="G210" s="105" t="s">
        <v>223</v>
      </c>
      <c r="H210" s="103">
        <f>+H211</f>
        <v>11868500</v>
      </c>
      <c r="I210" s="103">
        <f>+I211</f>
        <v>0</v>
      </c>
      <c r="J210" s="103">
        <f>+J211</f>
        <v>0</v>
      </c>
      <c r="K210" s="47"/>
      <c r="L210" s="48"/>
      <c r="M210" s="116"/>
      <c r="N210" s="116"/>
      <c r="O210" s="116"/>
      <c r="P210" s="49" t="s">
        <v>327</v>
      </c>
      <c r="Q210" s="50" t="s">
        <v>6</v>
      </c>
    </row>
    <row r="211" spans="1:17" s="10" customFormat="1" ht="15.75" thickBot="1">
      <c r="A211" s="3"/>
      <c r="B211" s="3"/>
      <c r="C211" s="4"/>
      <c r="D211" s="159"/>
      <c r="E211" s="157"/>
      <c r="F211" s="98" t="s">
        <v>89</v>
      </c>
      <c r="G211" s="59" t="s">
        <v>510</v>
      </c>
      <c r="H211" s="60">
        <v>11868500</v>
      </c>
      <c r="I211" s="60">
        <v>0</v>
      </c>
      <c r="J211" s="60">
        <v>0</v>
      </c>
      <c r="K211" s="149"/>
      <c r="L211" s="109" t="s">
        <v>317</v>
      </c>
      <c r="M211" s="120">
        <f>+H211/(+$I211+$J211+$H211)</f>
        <v>1</v>
      </c>
      <c r="N211" s="120">
        <v>0</v>
      </c>
      <c r="O211" s="120">
        <v>0</v>
      </c>
      <c r="P211" s="44" t="s">
        <v>327</v>
      </c>
      <c r="Q211" s="66" t="s">
        <v>6</v>
      </c>
    </row>
    <row r="212" spans="1:17" s="10" customFormat="1" ht="30">
      <c r="A212" s="3"/>
      <c r="B212" s="3"/>
      <c r="C212" s="4"/>
      <c r="D212" s="159"/>
      <c r="E212" s="156" t="s">
        <v>76</v>
      </c>
      <c r="F212" s="97" t="s">
        <v>80</v>
      </c>
      <c r="G212" s="105" t="s">
        <v>223</v>
      </c>
      <c r="H212" s="103">
        <f>SUM(H213:H215)</f>
        <v>23454879</v>
      </c>
      <c r="I212" s="103">
        <f>SUM(I213:I215)</f>
        <v>4018896</v>
      </c>
      <c r="J212" s="103">
        <f>SUM(J213:J215)</f>
        <v>0</v>
      </c>
      <c r="K212" s="51"/>
      <c r="L212" s="52"/>
      <c r="M212" s="116"/>
      <c r="N212" s="116"/>
      <c r="O212" s="116"/>
      <c r="P212" s="46" t="s">
        <v>327</v>
      </c>
      <c r="Q212" s="50" t="s">
        <v>6</v>
      </c>
    </row>
    <row r="213" spans="1:17" s="10" customFormat="1" ht="15">
      <c r="A213" s="3"/>
      <c r="B213" s="3"/>
      <c r="C213" s="4"/>
      <c r="D213" s="159"/>
      <c r="E213" s="157"/>
      <c r="F213" s="98" t="s">
        <v>117</v>
      </c>
      <c r="G213" s="57" t="s">
        <v>224</v>
      </c>
      <c r="H213" s="58">
        <v>17320379</v>
      </c>
      <c r="I213" s="58">
        <v>3041896</v>
      </c>
      <c r="J213" s="58">
        <v>0</v>
      </c>
      <c r="K213" s="51"/>
      <c r="L213" s="121" t="s">
        <v>317</v>
      </c>
      <c r="M213" s="110">
        <f>+H213/(+$I213+$J213+$H213)</f>
        <v>0.8506111915294338</v>
      </c>
      <c r="N213" s="110">
        <f>(+I213+H213)/(+$I213+$J213+$H213)</f>
        <v>1</v>
      </c>
      <c r="O213" s="110">
        <v>0</v>
      </c>
      <c r="P213" s="65" t="s">
        <v>327</v>
      </c>
      <c r="Q213" s="66" t="s">
        <v>6</v>
      </c>
    </row>
    <row r="214" spans="1:17" s="10" customFormat="1" ht="15">
      <c r="A214" s="3"/>
      <c r="B214" s="3"/>
      <c r="C214" s="4"/>
      <c r="D214" s="159"/>
      <c r="E214" s="157"/>
      <c r="F214" s="98" t="s">
        <v>87</v>
      </c>
      <c r="G214" s="57" t="s">
        <v>225</v>
      </c>
      <c r="H214" s="58">
        <v>977000</v>
      </c>
      <c r="I214" s="58">
        <v>977000</v>
      </c>
      <c r="J214" s="58">
        <v>0</v>
      </c>
      <c r="K214" s="63"/>
      <c r="L214" s="121" t="s">
        <v>317</v>
      </c>
      <c r="M214" s="110">
        <f>+H214/(+$I214+$J214+$H214)</f>
        <v>0.5</v>
      </c>
      <c r="N214" s="110">
        <f>(+I214+H214)/(+$I214+$J214+$H214)</f>
        <v>1</v>
      </c>
      <c r="O214" s="110">
        <v>0</v>
      </c>
      <c r="P214" s="65" t="s">
        <v>327</v>
      </c>
      <c r="Q214" s="66" t="s">
        <v>6</v>
      </c>
    </row>
    <row r="215" spans="1:17" s="10" customFormat="1" ht="15.75" thickBot="1">
      <c r="A215" s="3"/>
      <c r="B215" s="3"/>
      <c r="C215" s="4"/>
      <c r="D215" s="159"/>
      <c r="E215" s="157"/>
      <c r="F215" s="98" t="s">
        <v>116</v>
      </c>
      <c r="G215" s="59" t="s">
        <v>508</v>
      </c>
      <c r="H215" s="60">
        <v>5157500</v>
      </c>
      <c r="I215" s="60">
        <v>0</v>
      </c>
      <c r="J215" s="60">
        <v>0</v>
      </c>
      <c r="K215" s="153"/>
      <c r="L215" s="109" t="s">
        <v>317</v>
      </c>
      <c r="M215" s="110">
        <f>+H215/(+$I215+$J215+$H215)</f>
        <v>1</v>
      </c>
      <c r="N215" s="110">
        <v>0</v>
      </c>
      <c r="O215" s="110">
        <v>0</v>
      </c>
      <c r="P215" s="65" t="s">
        <v>327</v>
      </c>
      <c r="Q215" s="66" t="s">
        <v>6</v>
      </c>
    </row>
    <row r="216" spans="4:17" ht="4.5" customHeight="1">
      <c r="D216" s="23"/>
      <c r="E216" s="24"/>
      <c r="F216" s="25"/>
      <c r="G216" s="86"/>
      <c r="H216" s="70"/>
      <c r="I216" s="71"/>
      <c r="J216" s="70"/>
      <c r="K216" s="151"/>
      <c r="L216" s="152"/>
      <c r="M216" s="26"/>
      <c r="N216" s="26"/>
      <c r="O216" s="24"/>
      <c r="P216" s="24"/>
      <c r="Q216" s="27"/>
    </row>
    <row r="217" spans="4:17" ht="13.5" thickBot="1">
      <c r="D217" s="11" t="s">
        <v>17</v>
      </c>
      <c r="E217" s="12"/>
      <c r="F217" s="13"/>
      <c r="G217" s="87"/>
      <c r="H217" s="19">
        <f>+H212+H210+H206+H203+H200+H189+H181+H179+H166+H155+H151+H144+H135+H127+H123+H121+H109+H98+H91+H68+H61+H55+H52+H44+H14+H9+H7</f>
        <v>135279792</v>
      </c>
      <c r="I217" s="19">
        <f>+I212+I210+I206+I203+I200+I189+I181+I179+I166+I155+I151+I144+I135+I127+I123+I121+I109+I98+I91+I68+I61+I55+I52+I44+I14+I9+I7</f>
        <v>82452069.8</v>
      </c>
      <c r="J217" s="19">
        <f>+J212+J210+J206+J203+J200+J189+J181+J179+J166+J155+J151+J144+J135+J127+J123+J121+J109+J98+J91+J68+J61+J55+J52+J44+J14+J9+J7</f>
        <v>100470068.88</v>
      </c>
      <c r="K217" s="14"/>
      <c r="L217" s="15"/>
      <c r="M217" s="15"/>
      <c r="N217" s="15"/>
      <c r="O217" s="12"/>
      <c r="P217" s="12"/>
      <c r="Q217" s="16"/>
    </row>
  </sheetData>
  <sheetProtection/>
  <mergeCells count="14">
    <mergeCell ref="D1:Q1"/>
    <mergeCell ref="D181:D209"/>
    <mergeCell ref="E206:E209"/>
    <mergeCell ref="E200:E205"/>
    <mergeCell ref="P5:Q5"/>
    <mergeCell ref="D6:D180"/>
    <mergeCell ref="E7:E97"/>
    <mergeCell ref="E98:E180"/>
    <mergeCell ref="E181:E199"/>
    <mergeCell ref="E212:E215"/>
    <mergeCell ref="D210:D215"/>
    <mergeCell ref="E210:E211"/>
    <mergeCell ref="K5:L5"/>
    <mergeCell ref="D3:Q3"/>
  </mergeCells>
  <hyperlinks>
    <hyperlink ref="G192" r:id="rId1" display="Look@me"/>
  </hyperlinks>
  <printOptions/>
  <pageMargins left="0.1968503937007874" right="0.15748031496062992" top="0.5118110236220472" bottom="0.2755905511811024" header="0.5118110236220472" footer="0.15748031496062992"/>
  <pageSetup firstPageNumber="51" useFirstPageNumber="1" horizontalDpi="600" verticalDpi="600" orientation="landscape" paperSize="9" scale="52" r:id="rId2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ana zufic</cp:lastModifiedBy>
  <cp:lastPrinted>2017-12-14T09:25:21Z</cp:lastPrinted>
  <dcterms:created xsi:type="dcterms:W3CDTF">2013-10-11T18:13:55Z</dcterms:created>
  <dcterms:modified xsi:type="dcterms:W3CDTF">2018-01-02T14:55:15Z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